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WebImpe\Transparencia\PAAACS\"/>
    </mc:Choice>
  </mc:AlternateContent>
  <xr:revisionPtr revIDLastSave="0" documentId="13_ncr:1_{6525362F-1C83-4479-AA71-A6E9431F7ABC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FARMACIA" sheetId="5" state="hidden" r:id="rId1"/>
    <sheet name="PAAACS" sheetId="4" state="hidden" r:id="rId2"/>
    <sheet name="PAAACSRECMAT" sheetId="6" state="hidden" r:id="rId3"/>
    <sheet name="PAAACSCONCENTRADO" sheetId="7" r:id="rId4"/>
    <sheet name="PROYECCION (2)" sheetId="8" r:id="rId5"/>
  </sheets>
  <definedNames>
    <definedName name="_xlnm._FilterDatabase" localSheetId="4" hidden="1">'PROYECCION (2)'!$A$3:$C$606</definedName>
    <definedName name="_xlnm.Print_Area" localSheetId="0">FARMACIA!$A$1:$D$95</definedName>
    <definedName name="_xlnm.Print_Area" localSheetId="1">PAAACS!$A$1:$D$95</definedName>
    <definedName name="_xlnm.Print_Area" localSheetId="3">PAAACSCONCENTRADO!$B$2:$H$155</definedName>
    <definedName name="_xlnm.Print_Area" localSheetId="2">PAAACSRECMAT!$A$1:$D$124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6" i="7" l="1"/>
  <c r="H135" i="7"/>
  <c r="F135" i="7"/>
  <c r="H141" i="7"/>
  <c r="F141" i="7"/>
  <c r="H139" i="7"/>
  <c r="F139" i="7"/>
  <c r="H136" i="7"/>
  <c r="F136" i="7"/>
  <c r="H143" i="7"/>
  <c r="H144" i="7"/>
  <c r="H137" i="7"/>
  <c r="H84" i="7"/>
  <c r="H102" i="7"/>
  <c r="H99" i="7"/>
  <c r="F99" i="7"/>
  <c r="K99" i="7"/>
  <c r="F84" i="7"/>
  <c r="H113" i="7"/>
  <c r="F113" i="7"/>
  <c r="F111" i="7"/>
  <c r="K88" i="7"/>
  <c r="F95" i="7"/>
  <c r="H91" i="7"/>
  <c r="F91" i="7"/>
  <c r="H88" i="7"/>
  <c r="F88" i="7"/>
  <c r="H85" i="7"/>
  <c r="H133" i="7"/>
  <c r="H129" i="7"/>
  <c r="H127" i="7"/>
  <c r="H125" i="7"/>
  <c r="H120" i="7"/>
  <c r="H118" i="7"/>
  <c r="H116" i="7"/>
  <c r="H114" i="7"/>
  <c r="H111" i="7"/>
  <c r="H100" i="7"/>
  <c r="H97" i="7"/>
  <c r="H95" i="7"/>
  <c r="H89" i="7"/>
  <c r="H86" i="7"/>
  <c r="H63" i="7"/>
  <c r="H10" i="7" s="1"/>
  <c r="F10" i="7"/>
  <c r="H73" i="7"/>
  <c r="H16" i="7"/>
  <c r="H11" i="7"/>
  <c r="H82" i="7"/>
  <c r="H80" i="7"/>
  <c r="H78" i="7"/>
  <c r="H64" i="7"/>
  <c r="H68" i="7"/>
  <c r="H70" i="7"/>
  <c r="H66" i="7"/>
  <c r="H61" i="7"/>
  <c r="H54" i="7"/>
  <c r="H51" i="7"/>
  <c r="H50" i="7" s="1"/>
  <c r="H46" i="7"/>
  <c r="H43" i="7"/>
  <c r="H39" i="7"/>
  <c r="H38" i="7" s="1"/>
  <c r="H36" i="7"/>
  <c r="H34" i="7"/>
  <c r="H30" i="7"/>
  <c r="H32" i="7"/>
  <c r="H28" i="7"/>
  <c r="H26" i="7"/>
  <c r="H25" i="7" s="1"/>
  <c r="H23" i="7"/>
  <c r="H20" i="7"/>
  <c r="D606" i="8"/>
  <c r="F17" i="7"/>
  <c r="F18" i="7"/>
  <c r="F19" i="7"/>
  <c r="F21" i="7"/>
  <c r="F22" i="7"/>
  <c r="F24" i="7"/>
  <c r="F23" i="7" s="1"/>
  <c r="F27" i="7"/>
  <c r="F26" i="7" s="1"/>
  <c r="F29" i="7"/>
  <c r="F28" i="7" s="1"/>
  <c r="F31" i="7"/>
  <c r="F30" i="7" s="1"/>
  <c r="F33" i="7"/>
  <c r="F32" i="7" s="1"/>
  <c r="F35" i="7"/>
  <c r="F34" i="7" s="1"/>
  <c r="F37" i="7"/>
  <c r="F36" i="7" s="1"/>
  <c r="F40" i="7"/>
  <c r="F41" i="7"/>
  <c r="F42" i="7"/>
  <c r="F44" i="7"/>
  <c r="F45" i="7"/>
  <c r="F47" i="7"/>
  <c r="F48" i="7"/>
  <c r="F49" i="7"/>
  <c r="F52" i="7"/>
  <c r="F51" i="7" s="1"/>
  <c r="F50" i="7" s="1"/>
  <c r="F55" i="7"/>
  <c r="F54" i="7" s="1"/>
  <c r="F56" i="7"/>
  <c r="F58" i="7"/>
  <c r="F57" i="7" s="1"/>
  <c r="F60" i="7"/>
  <c r="F59" i="7" s="1"/>
  <c r="F62" i="7"/>
  <c r="F61" i="7" s="1"/>
  <c r="F65" i="7"/>
  <c r="F64" i="7" s="1"/>
  <c r="F67" i="7"/>
  <c r="F66" i="7" s="1"/>
  <c r="F69" i="7"/>
  <c r="F68" i="7" s="1"/>
  <c r="F71" i="7"/>
  <c r="F70" i="7" s="1"/>
  <c r="F72" i="7"/>
  <c r="F74" i="7"/>
  <c r="F76" i="7"/>
  <c r="F77" i="7"/>
  <c r="F79" i="7"/>
  <c r="F78" i="7" s="1"/>
  <c r="F81" i="7"/>
  <c r="F80" i="7" s="1"/>
  <c r="F83" i="7"/>
  <c r="F82" i="7" s="1"/>
  <c r="F87" i="7"/>
  <c r="F86" i="7" s="1"/>
  <c r="F85" i="7" s="1"/>
  <c r="F90" i="7"/>
  <c r="F89" i="7" s="1"/>
  <c r="F92" i="7"/>
  <c r="F93" i="7"/>
  <c r="F94" i="7"/>
  <c r="F96" i="7"/>
  <c r="F98" i="7"/>
  <c r="F97" i="7" s="1"/>
  <c r="F101" i="7"/>
  <c r="F100" i="7" s="1"/>
  <c r="F103" i="7"/>
  <c r="F104" i="7"/>
  <c r="F105" i="7"/>
  <c r="F106" i="7"/>
  <c r="F107" i="7"/>
  <c r="F108" i="7"/>
  <c r="F109" i="7"/>
  <c r="F110" i="7"/>
  <c r="F112" i="7"/>
  <c r="F115" i="7"/>
  <c r="F114" i="7" s="1"/>
  <c r="F117" i="7"/>
  <c r="F116" i="7" s="1"/>
  <c r="F119" i="7"/>
  <c r="F118" i="7" s="1"/>
  <c r="F121" i="7"/>
  <c r="F122" i="7"/>
  <c r="F123" i="7"/>
  <c r="F124" i="7"/>
  <c r="F126" i="7"/>
  <c r="F125" i="7" s="1"/>
  <c r="F128" i="7"/>
  <c r="F127" i="7" s="1"/>
  <c r="F130" i="7"/>
  <c r="F131" i="7"/>
  <c r="F132" i="7"/>
  <c r="F134" i="7"/>
  <c r="F133" i="7" s="1"/>
  <c r="F138" i="7"/>
  <c r="F137" i="7" s="1"/>
  <c r="F140" i="7"/>
  <c r="F142" i="7"/>
  <c r="F145" i="7"/>
  <c r="F144" i="7" s="1"/>
  <c r="F143" i="7" s="1"/>
  <c r="F13" i="7"/>
  <c r="F14" i="7"/>
  <c r="F15" i="7"/>
  <c r="F20" i="7" l="1"/>
  <c r="H53" i="7"/>
  <c r="F46" i="7"/>
  <c r="F16" i="7"/>
  <c r="F129" i="7"/>
  <c r="F73" i="7"/>
  <c r="F39" i="7"/>
  <c r="F102" i="7"/>
  <c r="F120" i="7"/>
  <c r="F12" i="7"/>
  <c r="F11" i="7" s="1"/>
  <c r="F43" i="7"/>
  <c r="F63" i="7"/>
  <c r="F53" i="7"/>
  <c r="F25" i="7"/>
  <c r="F38" i="7" l="1"/>
  <c r="F146" i="7" l="1"/>
  <c r="D120" i="7"/>
  <c r="D51" i="7"/>
  <c r="D50" i="7" s="1"/>
  <c r="D39" i="7"/>
  <c r="D105" i="7"/>
  <c r="D68" i="7" l="1"/>
  <c r="D86" i="7" l="1"/>
  <c r="D23" i="7"/>
  <c r="D137" i="7"/>
  <c r="D85" i="7" l="1"/>
  <c r="D102" i="7"/>
  <c r="D91" i="7" l="1"/>
  <c r="D118" i="7" l="1"/>
  <c r="D12" i="7"/>
  <c r="D82" i="7" l="1"/>
  <c r="D111" i="7" l="1"/>
  <c r="D141" i="7" l="1"/>
  <c r="F495" i="4"/>
  <c r="D133" i="7"/>
  <c r="D129" i="7"/>
  <c r="D127" i="7"/>
  <c r="D125" i="7"/>
  <c r="D64" i="7"/>
  <c r="D66" i="7"/>
  <c r="D70" i="7"/>
  <c r="D73" i="7"/>
  <c r="D57" i="7"/>
  <c r="D54" i="7"/>
  <c r="D46" i="7"/>
  <c r="D43" i="7"/>
  <c r="D20" i="7"/>
  <c r="D16" i="7"/>
  <c r="D128" i="6"/>
  <c r="D127" i="6"/>
  <c r="D114" i="7"/>
  <c r="D89" i="7"/>
  <c r="D95" i="7"/>
  <c r="D139" i="7"/>
  <c r="D136" i="7" s="1"/>
  <c r="D100" i="7"/>
  <c r="D99" i="7" s="1"/>
  <c r="D126" i="6"/>
  <c r="D36" i="7"/>
  <c r="D32" i="7"/>
  <c r="D28" i="7"/>
  <c r="D26" i="7"/>
  <c r="H483" i="4"/>
  <c r="G482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129" i="6" l="1"/>
  <c r="D63" i="7"/>
  <c r="D135" i="7"/>
  <c r="D88" i="7"/>
  <c r="D113" i="7"/>
  <c r="D11" i="7"/>
  <c r="D38" i="7"/>
  <c r="D474" i="4"/>
  <c r="D53" i="7"/>
  <c r="D25" i="7"/>
  <c r="D84" i="7" l="1"/>
  <c r="D10" i="7"/>
  <c r="D146" i="7" l="1"/>
</calcChain>
</file>

<file path=xl/sharedStrings.xml><?xml version="1.0" encoding="utf-8"?>
<sst xmlns="http://schemas.openxmlformats.org/spreadsheetml/2006/main" count="1434" uniqueCount="1117">
  <si>
    <t xml:space="preserve">INSTITUTO MUNICIPAL DE PENSIONES </t>
  </si>
  <si>
    <t>Anteproyecto Programa Anual de Adquisiciones, Arrendamientos y Servicios 2022</t>
  </si>
  <si>
    <t xml:space="preserve">CAPITULO </t>
  </si>
  <si>
    <t>CODIGO</t>
  </si>
  <si>
    <t>CS</t>
  </si>
  <si>
    <t>VALOR ESTIMADO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</si>
  <si>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</si>
  <si>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</si>
  <si>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</si>
  <si>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</si>
  <si>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</si>
  <si>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</si>
  <si>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</si>
  <si>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</si>
  <si>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</si>
  <si>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</si>
  <si>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</si>
  <si>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</si>
  <si>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</si>
  <si>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</si>
  <si>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OFICIALES</t>
  </si>
  <si>
    <t>OTROS SERVICIOS GENERALES</t>
  </si>
  <si>
    <t>BIENES MUEBLES, INMUEBLES E INTANGIBLES</t>
  </si>
  <si>
    <t>EQUIPO E INSTRUMENTAL MÉDICO Y DE LABORATORIO</t>
  </si>
  <si>
    <t>CANT</t>
  </si>
  <si>
    <t>PRECIO UNITARIO</t>
  </si>
  <si>
    <t>ABATELENGUAS DE MADERA CON 500 PIEZAS (20 PAQ C/25C/U)</t>
  </si>
  <si>
    <t xml:space="preserve">AGUA ESTÉRIL INYECTABLE 1000 ML CAJA CON 6 PIEZAS PISA </t>
  </si>
  <si>
    <t>AGUA ESTÉRIL INYECTABLE 500ML CAJA CON 12 PIEZAS PISA</t>
  </si>
  <si>
    <t>AGUA OXIGENADA 480ML DERMOCLEEN</t>
  </si>
  <si>
    <t>AGUJA HIPODERMICA 18GX1-1/2"(1.20MMX38MM) BD PRECISIÓN CON 100 REF.: 302347</t>
  </si>
  <si>
    <t>AGUJA HIPODÉRMICA 20G (0.90MM) BD PRECISIÓN CON 100 REF:301730</t>
  </si>
  <si>
    <t>AGUJA HIPODÉRMICA 21G (0.80MM) BD PRECISIÓN CON 100 REF.: 301731</t>
  </si>
  <si>
    <t>AGUJA HIPODÉRMICA 22G (0.70MM) BD PRECISIÓN CON 100 REF:300081</t>
  </si>
  <si>
    <t>AGUJA HIPODÉRMICA 23G (0.60MM) BD PRECISIÓN CON 100 REF.: 302355</t>
  </si>
  <si>
    <t>AGUJA HIPODÉRMICA 25GX5/8"((0.50MMX16MM) BD PRECISIÓN CON 100 REF.: 302357</t>
  </si>
  <si>
    <t>AGUJA HIPODÉRMICA 27GX1/2"(0.40MMX13MM) BD PRECISIÓN CON 100 REF.: 302358</t>
  </si>
  <si>
    <t xml:space="preserve">ALCOHOL ETÍLICO  AL 70 % 20LT </t>
  </si>
  <si>
    <t>ALGODON PLISADO</t>
  </si>
  <si>
    <t>AMPOLLETA AGUA INYECTABLE 10ML PISA CON 100</t>
  </si>
  <si>
    <t>AMPOLLETA AGUA INYECTABLE 3ML PISA CON 100</t>
  </si>
  <si>
    <t>AMPOLLETA AGUA INYECTABLE 5ML PISA CON 100</t>
  </si>
  <si>
    <t>APLICADOR DE CLORHEXIDINA 5.2ML 3M HISOPO CON SOLUCIÓN ANTISÉPTICA</t>
  </si>
  <si>
    <t>APÓSITO DE ALGINATO DE CALCIO CALCICARE HOLLISTER REF. 9940 CAJA CON 5 PIEZAS</t>
  </si>
  <si>
    <t>APÓSITO HIDROCOLOIDE EXTRA DELGADO 20X20 RESTORE HOLLISTER REF. 9925</t>
  </si>
  <si>
    <t>APÓSITO TEGADERM 5 X 5,7 CM (PEDIÁTRICO) 3M CON 100 REF:1610</t>
  </si>
  <si>
    <t>APÓSITO TEGADERM 6 X 7 CM 3M CON 50 REF. 1624W</t>
  </si>
  <si>
    <t>APÓSITO TEGADERM 7 X 8.5 CM (I.V.) 3M CON 100 REF. 1633</t>
  </si>
  <si>
    <t>APÓSITO TEGADERM FILM 10 X 12 CM 3M CON 50 REF.: 1626W</t>
  </si>
  <si>
    <t xml:space="preserve">APÓSITO TRANSPARENTE CON COJIN ANTIADHERENTE TEGADERM+PAD 3M REF:3582 C/100 </t>
  </si>
  <si>
    <t>BANDA ADHESIVA CIRCULAR</t>
  </si>
  <si>
    <t>BANDA ADHESIVA TRADICIONAL</t>
  </si>
  <si>
    <t>BATA DESECHABLE MÉDICO-PACIENTE SIN MANGA  PAQUETE CON 10 PIEZAS</t>
  </si>
  <si>
    <t>BOLSA AUTOSELLANTE 13.5X25.5 C/200 E E E CAT: 809D</t>
  </si>
  <si>
    <t>BOLSA GRADUADA PARA ENEMA</t>
  </si>
  <si>
    <t>BOLSA PARA ALMACENAR SANGRE 450ML</t>
  </si>
  <si>
    <t>BOLSA ZIPLOC 16.5X14.9CM CON 580</t>
  </si>
  <si>
    <t>BRAZALETE P/ BAUMANOMETRO DIGITAL ESTÁNDAR 32-42</t>
  </si>
  <si>
    <t>BRAZALETE PARA BAUMANOMETRO ANEROIDE EXTRA GRANDE (OBESO)</t>
  </si>
  <si>
    <t>BRAZALETE PARA BAUMANOMETRO ANEROIDE TAMAÑO ADULTO</t>
  </si>
  <si>
    <t>CAMPOS DENTALES CAJA CON 500 PIEZAS</t>
  </si>
  <si>
    <t xml:space="preserve">CÁNULA NASAL PARA OXÍGENO CON  TUBO DE 2.1 M </t>
  </si>
  <si>
    <t>CATÉTER INTRAVENOSO 16GA X 45MM BD INSYTE CON 50 REF.: 381257</t>
  </si>
  <si>
    <t>CATÉTER INTRAVENOSO 18GA X 30 MM BD INSYTE CON 50 REF.: 388317</t>
  </si>
  <si>
    <t>CATÉTER INTRAVENOSO 20GA X 30 MM BD INSYTE CON 50 REF.: 388314</t>
  </si>
  <si>
    <t>CATÉTER INTRAVENOSO 22GA X 25 MM BD INSYTE CON 50 REF.: 388312</t>
  </si>
  <si>
    <t>CATÉTER INTRAVENOSO 24GA X 19 MM BD INSYTE CON 50 REF:388311</t>
  </si>
  <si>
    <t>CATÉTER MARIPOSA SISTEMA DE SEGURIDAD CON ADAPTADOR BIFURCADO 24GX19MM BD SAF-T-INTIMA REF. 383313</t>
  </si>
  <si>
    <t>CATETER CENTRAL PEDIATRICO</t>
  </si>
  <si>
    <t>CATETER CENTRAL ADULTO</t>
  </si>
  <si>
    <t>CEPILLO ENDOCERVICAL 5 MM CON 100</t>
  </si>
  <si>
    <t>CINTA MICROPORE 2,5 CM(1") X 9,1 M CON 12 3M REF:1530-1</t>
  </si>
  <si>
    <t>CINTA MICROPORE 3” CON 4</t>
  </si>
  <si>
    <t>CINTA MICROPORE 5CM (2") CON 6 3M REF:1530-2</t>
  </si>
  <si>
    <t>CINTA TRANSPORE 2.5CM (1") CON 12 3M REF:1527-01</t>
  </si>
  <si>
    <t>CINTA TRANSPORE 5CM (2") CON 6 3M REF:1527-2</t>
  </si>
  <si>
    <t>CINTURON PARA OSTOMIA M 7300</t>
  </si>
  <si>
    <t xml:space="preserve">COLLARÍN BLANDO TALLA CH </t>
  </si>
  <si>
    <t xml:space="preserve">COLLARÍN BLANDO TALLA EG </t>
  </si>
  <si>
    <t xml:space="preserve">COLLARÍN BLANDO TALLA G </t>
  </si>
  <si>
    <t xml:space="preserve">COLLARÍN BLANDO TALLA M </t>
  </si>
  <si>
    <t>CONECTOR NIPLE COLA DE RATÓN PARA OXIGENO</t>
  </si>
  <si>
    <t>CONO PARA OTOSCOPIO ADULTO (4.5MM) CON 35 WELCHALLYN REF.: 52434-U</t>
  </si>
  <si>
    <t>CONO PARA OTOSCOPIO PEDIÁTRICO (2.75MM) CON 35 WELCHALLYN REF.: 52432-U</t>
  </si>
  <si>
    <t xml:space="preserve">CONTENEDOR DE RPBI PARA PUNZOCORTANTE 1 LTS. RÍGIDO </t>
  </si>
  <si>
    <t xml:space="preserve">CONTENEDOR DE RPBI PARA PUNZOCORTANTE 8,5 LTS. RÍGIDO </t>
  </si>
  <si>
    <t xml:space="preserve">DESINFECTANTE ANTIBACTERIAL 475GR AEROSOL LYSOL </t>
  </si>
  <si>
    <t>ELECTRODOS PARA MONITOREO CARDIACO TAMAÑO ADULTO BOLSA CON  100 3M</t>
  </si>
  <si>
    <t>ELECTRODOS PARA MONITOREO CARDIACO TAMAÑO PEDIÁTRICO BOLSA CON  50 3M</t>
  </si>
  <si>
    <t>EQUIPO DE VENOCLISIS CON CLAVE PARA BOMBA FLEBOTEK REF.: 6022756</t>
  </si>
  <si>
    <t>EQUIPO FOTOPROTECTOR PARA BOMBA 5000/PLUM  HOSPIRA REF:12339</t>
  </si>
  <si>
    <t>EQUIPO PARA APLICACIÓN DE VOLUMENES MEDIDOS METRISET</t>
  </si>
  <si>
    <t xml:space="preserve">EQUIPO PARA NEBULIZAR CON MASCARA PARA ADULTO </t>
  </si>
  <si>
    <t>EQUIPO PARA NEBULIZAR CON MASCARA PARA PEDIATRÍA</t>
  </si>
  <si>
    <t>EQUIPO PARA VENOCLISIS LIBRE DE PVC PARA BOMBA DE INFUSIÓN FLEBOTEK REF:6017293</t>
  </si>
  <si>
    <t>EQUIPO PARA VENOCLISIS NORMOGOTERO SIN AGUJA, ESTÉRIL, DESECHABLE DL</t>
  </si>
  <si>
    <t>EQUIPO PRIMARIO PARA BOMBA CON FILTRO ONCOLÓGICO HOSPIRA REF:14253</t>
  </si>
  <si>
    <t>EQUIPO PRIMARIO PARA VENOCLISIS CON CLAVE PARA BOMBA PLUMSET HOSPIRA REF:14687</t>
  </si>
  <si>
    <t>ESPÁTULA DE MADERA PARA TOMA DE MUESTRA CITOLÓGICA CON 500</t>
  </si>
  <si>
    <t>ESPEJO VAGINAL CHICO HARMONY/OBGYN</t>
  </si>
  <si>
    <t>ESPEJO VAGINAL MEDIANO HARMONY/OBGYN</t>
  </si>
  <si>
    <t>FÉRULA PARA DEDO TIPO RANA CHICA</t>
  </si>
  <si>
    <t>FÉRULA PARA DEDO TIPO RANA GRANDE</t>
  </si>
  <si>
    <t>FÉRULA PARA DEDO TIPO RANA MEDIANA</t>
  </si>
  <si>
    <t>FIJADOR CITOLÓGICO/LACA PARA PELO</t>
  </si>
  <si>
    <t>FOCO PARA OTOSCOPIO 03400</t>
  </si>
  <si>
    <t xml:space="preserve">GASA ESTÉRIL SIN TRAMA 10 X 10 PAQUETE CON 5 </t>
  </si>
  <si>
    <t xml:space="preserve">GASA ESTÉRIL CON TRAMA 10 X 10 PAQUETE CON 5 </t>
  </si>
  <si>
    <t>GEL CONDUCTOR PARA ELECTROCARDIOGRAMA 120G ELECTRO GEL</t>
  </si>
  <si>
    <t xml:space="preserve">GUANTE DE NITRILO TALLA GRANDE NO ESTÉRIL CON 100 AMBIDERM/UNISEAL </t>
  </si>
  <si>
    <t>GUANTE DE NITRILO TALLA MEDIANO NO ESTÉRIL CON 100 AMBIDERM/UNISEAL</t>
  </si>
  <si>
    <t>GUANTE ESTÉRIL AMBIDIESTRO TALLA CH CON 100 AMBIDERM</t>
  </si>
  <si>
    <t>GUANTE ESTÉRIL AMBIDIESTRO TALLA G CON 100 AMBIDERM</t>
  </si>
  <si>
    <t>GUANTE ESTÉRIL AMBIDIESTRO TALLA M CON 100 AMBIDERM</t>
  </si>
  <si>
    <t>GUANTES DE LÁTEX PARA EXPLORACIÓN NO ESTÉRILES TALLA CH AMBIDERM</t>
  </si>
  <si>
    <t>GUANTES DE LÁTEX PARA EXPLORACIÓN NO ESTÉRILES TALLA G AMBIDERM/UNISEAL</t>
  </si>
  <si>
    <t>GUANTES DE LÁTEX PARA EXPLORACIÓN NO ESTÉRILES TALLA M AMBIDERM/UNISEAL</t>
  </si>
  <si>
    <t>GUATA QUIRÚRGICA 10CM  PAQUETE CON 24</t>
  </si>
  <si>
    <t>GUATA QUIRÚRGICA 15CM PAQUETE CON 24</t>
  </si>
  <si>
    <t>GUATA QUIRÚRGICA 20 CM PAQUETE  CON 24</t>
  </si>
  <si>
    <t xml:space="preserve">HIDROGEL AMORFO 1OZ CURAFIL </t>
  </si>
  <si>
    <t>HOJA PARA BISTURÍ NO. 11 CAJA CON 100</t>
  </si>
  <si>
    <t>HOJA PARA BISTURÍ NO. 15  CAJA CON 100</t>
  </si>
  <si>
    <t>HOJA PARA BISTURI No 10 CAJA CON 100</t>
  </si>
  <si>
    <t>HOJA PARA BISTURI No 20 CAJA CON 100</t>
  </si>
  <si>
    <t>INFUSOR AMBULATORIO HOMEPUMP</t>
  </si>
  <si>
    <t>INFUSOR PORTÁTIL 5ML/HR BAXTER SISTEMA DE INFUSIÓN PORTÁTIL BAXTER COD: 2C1009KP</t>
  </si>
  <si>
    <t xml:space="preserve">ISODINE ESPUMA 3.5L ANTISÉPTICO IODOPOVIDONA </t>
  </si>
  <si>
    <t>IV STAR PACK</t>
  </si>
  <si>
    <t>JALEA LUBRICANTE ASÉPTICA 135GR</t>
  </si>
  <si>
    <t>JERINGA ASEPTO 90ML</t>
  </si>
  <si>
    <t>JERINGA DESECHABLE 0.5ML CON 2 AGUJAS (20GX32MM Y 22G) CON 50 PIEZAS</t>
  </si>
  <si>
    <t>JERINGA DESECHABLE 0.5ML CON 2 AGUJAS (20GX32MM Y 23GX25MM) CON 50 PIEZAS</t>
  </si>
  <si>
    <t xml:space="preserve">JERINGA DESECHABLE 10ML CON AGUJA 21 CAJA CON 100 </t>
  </si>
  <si>
    <t>JERINGA DESECHABLE 1ML 27GX13MM CAJA CON 100</t>
  </si>
  <si>
    <t xml:space="preserve">JERINGA DESECHABLE 20ML  CAJA CON 50 </t>
  </si>
  <si>
    <t xml:space="preserve">JERINGA DESECHABLE 3ML CON AGUJA  21  CAJA CON 100 </t>
  </si>
  <si>
    <t xml:space="preserve">JERINGA DESECHABLE 5ML CON AGUJA 21 CAJA CON 100 </t>
  </si>
  <si>
    <t xml:space="preserve">JERINGA DESECHABLE PARA TUBERCULINA 1ML C/ AGUJA 25GX16MM CON 100 </t>
  </si>
  <si>
    <t xml:space="preserve">JERINGA DESECHABLE SIN AGUJA 60ML  CAJA CON 40 PIEZAS </t>
  </si>
  <si>
    <t>JERINGA PARA INSULINA 1ML 30GX13MM BD ULTRA-FINE CON 100 REF.: 326709</t>
  </si>
  <si>
    <t>LANCETA UNIVERSAL 28G ESTÉRIL CON 100 PARA MUESTRA SANGUÍNEA CAPILAR</t>
  </si>
  <si>
    <t>LIGADURA UMBILICAL ESTERILIZADA 4MM X 41CM CON 100</t>
  </si>
  <si>
    <t>MANGUERA ESPIRAL PARA BAUMANOMETRO</t>
  </si>
  <si>
    <t>MARCADOR DE PIEL ESTÉRIL</t>
  </si>
  <si>
    <t xml:space="preserve">MASCARILLA PARA OXÍGENO ADULTO </t>
  </si>
  <si>
    <t xml:space="preserve">MASCARILLA PARA OXÍGENO CON RESERVORIO ADULTO </t>
  </si>
  <si>
    <t>MASCARILLA PARA OXÍGENO CON RESERVORIO PEDIÁTRICO</t>
  </si>
  <si>
    <t xml:space="preserve">MASCARILLA PARA OXIGENO PEDIÁTRICO </t>
  </si>
  <si>
    <t>PAÑAL PREDOBLADO UNITALLA 60 X 60 FRESH COVER</t>
  </si>
  <si>
    <t>PAPEL PARA ELECTROCARDIOGRAMA ROLLO 210MM MORTARA</t>
  </si>
  <si>
    <t>PAPEL PARA ELEDCTROCARDIOGRAMA CUADRO REF:105353 WELCHALLYN CAJA CON 5</t>
  </si>
  <si>
    <t>PAPEL PARA TOCOCARDIOGRAFO BIONET FC 700 ROLLO</t>
  </si>
  <si>
    <t>PASTA DE KARAYA 128GR REF.: 7910 HOLLISTER</t>
  </si>
  <si>
    <t>PILA AA con 4</t>
  </si>
  <si>
    <t>PILA AAA CON 6</t>
  </si>
  <si>
    <t>PINZAS PARA ECG ADULTO CON 4</t>
  </si>
  <si>
    <t>PRUEBA RÁPIDA DE EMBARAZO HCG CON 50</t>
  </si>
  <si>
    <t>PENROSE DE 1/8</t>
  </si>
  <si>
    <t>PENROSE DE 1/4</t>
  </si>
  <si>
    <t>PENROSE DE 1/2</t>
  </si>
  <si>
    <t>QUITA GRAPAS QUIRÚRGICO - EXTRACTOR DE GRAPAS EPIDÉRMICAS COVIDIEN REF. 150462</t>
  </si>
  <si>
    <t xml:space="preserve">RASTRILLO DESECHABLE DOBLE HOJA </t>
  </si>
  <si>
    <t>SABANA DESECHABLE NO ESTÉRIL  PAQUETE CON 10</t>
  </si>
  <si>
    <t>SELLO VENOSO CON 50</t>
  </si>
  <si>
    <t>SET DE INFUSIÓN CON ALETAS CON SITIO DE INYECCIÓN 20GA BARD GRIPPER POR-A-SITE REF:2205220</t>
  </si>
  <si>
    <t>SET DE MASCARILLA LARINGEA</t>
  </si>
  <si>
    <t xml:space="preserve">SHAMPOO PARA BEBÉ MENNEN 700ML </t>
  </si>
  <si>
    <t xml:space="preserve">SILVRSTAT HIDROGEL C/ NANOPARTICULAS DE PLATA METALICA 3OZ </t>
  </si>
  <si>
    <t>SOBRE TAMAÑO OFICIO CON 500</t>
  </si>
  <si>
    <t>SOLUCIÓN ANTISÉPTICA 5LT MICRODACYN</t>
  </si>
  <si>
    <t xml:space="preserve">SOLUCIÓN ANTISÉPTICA DE GLUCONATO DE CLORHEXIDINA 2% 30ML CLORHEX 2% </t>
  </si>
  <si>
    <t>SOLUCIÓN CLORURO DE SODIO 0.9% 1000ML CON 12 PISA</t>
  </si>
  <si>
    <t>SOLUCIÓN CLORURO DE SODIO 0.9% 100ML BOLSA BAXTER</t>
  </si>
  <si>
    <t>SOLUCIÓN CLORURO DE SODIO 0.9% 100ML CON 50 PISA</t>
  </si>
  <si>
    <t>SOLUCIÓN CLORURO DE SODIO 0.9% 250ML BOLSA BAXTER</t>
  </si>
  <si>
    <t>SOLUCIÓN CLORURO DE SODIO 0.9% 250ML CON 24 PISA</t>
  </si>
  <si>
    <t>SOLUCIÓN CLORURO DE SODIO 0.9% 500ML BOLSA BAXTER</t>
  </si>
  <si>
    <t>SOLUCIÓN CLORURO DE SODIO 0.9% 500ML CON 24 PISA</t>
  </si>
  <si>
    <t>SOLUCIÓN CLORURO DE SODIO 500ML VIDRIO C/12  PISA</t>
  </si>
  <si>
    <t>SOLUCIÓN DE HEPARINA 5ML 100UI/ML CON 30 REF:306424 BD POSIFLUSH</t>
  </si>
  <si>
    <t>SOLUCIÓN DESINFECTANTE GLUTARALDEHÍDO AL 2% 4LT DERMO DEX</t>
  </si>
  <si>
    <t xml:space="preserve">SOLUCIÓN FOSFATO Y CITRATO DE SODIO ENEMA 133ML FOSFANEMA </t>
  </si>
  <si>
    <t>SOLUCIÓN GLUCOSA 5% 1000ML PISA C/12</t>
  </si>
  <si>
    <t>SOLUCIÓN GLUCOSA 5% 500ML PISA C/24</t>
  </si>
  <si>
    <t>SOLUCIÓN GLUCOSA 50% 50ML PISA PIEZA</t>
  </si>
  <si>
    <t>SOLUCIÓN GLUCOSADA 5% 100ML PISA PIEZA</t>
  </si>
  <si>
    <t>SOLUCIÓN GLUCOSADA 5% 250ML PISA PIEZA</t>
  </si>
  <si>
    <t>SOLUCIÓN HARTMAN 1000ML PISA CON 12</t>
  </si>
  <si>
    <t>SOLUCIÓN HARTMAN 500ML PISA CON 24</t>
  </si>
  <si>
    <t>SOLUCIÓN MIXTA 1000ML PISA CON 12 PISA</t>
  </si>
  <si>
    <t>SOLUCIÓN MIXTA 500ML PISA CON 24 PISA</t>
  </si>
  <si>
    <t>SONDA ESTOMACAL 18FR K-11</t>
  </si>
  <si>
    <t xml:space="preserve">SONDA ESTOMACAL K-9 12FR </t>
  </si>
  <si>
    <t>SONDA ESTOMACAL KASLOW K 10 5.33MM (16FR)</t>
  </si>
  <si>
    <t>SONDA FOLEY 10FR LÁTEX GLOBO 3ML  DOS VIAS</t>
  </si>
  <si>
    <t>SONDA FOLEY 12FR LÁTEX GLOBO 5ML DOS VIAS</t>
  </si>
  <si>
    <t>SONDA FOLEY 16FR LÁTEX GLOBO 5ML DOS VIAS</t>
  </si>
  <si>
    <t>SONDA FOLEY 16FR SILICÓN GLOBO 5ML DOS VIAS</t>
  </si>
  <si>
    <t xml:space="preserve">SONDA FOLEY 16FR SILICÓN PUNTA DE PLATA  </t>
  </si>
  <si>
    <t>SONDA FOLEY 18FR LÁTEX GLOBO 5ML DOS VIAS</t>
  </si>
  <si>
    <t>SONDA FOLEY 18FR SILICÓN GLOBO 5ML DOS VIAS</t>
  </si>
  <si>
    <t>SONDA FOLEY 18FR SILICÓN PUNTA DE PLATA</t>
  </si>
  <si>
    <t>SONDA FOLEY 20FR LÁTEX GLOBO 5ML DOS VIAS</t>
  </si>
  <si>
    <t>SONDA FOLEY 20FR SILICÓN GLOBO 5ML DOS VIAS</t>
  </si>
  <si>
    <t>SONDA FOLEY 20FR SILICON PUNTA DE PLATA</t>
  </si>
  <si>
    <t>SONDA FOLEY 22FR LÁTEX GLOBO 5ML DOS VIAS</t>
  </si>
  <si>
    <t>SONDA FOLEY 24FR LÁTEX GLOBO 5ML DOS VIAS</t>
  </si>
  <si>
    <t>SONDA FOLEY 24FR SILICÓN GLOBO 5ML DOS VIAS</t>
  </si>
  <si>
    <t xml:space="preserve">SONDA FOLEY 8FR LÁTEX GLOBO 5ML DOS VIAS </t>
  </si>
  <si>
    <t>SONDA NELATON 14FR LÁTEX</t>
  </si>
  <si>
    <t>SONDA NÉLATON 14FR SILICÓN</t>
  </si>
  <si>
    <t>SONDA NÉLATON 16FR SILICÓN</t>
  </si>
  <si>
    <t>SONDA NÉLATON 18FR LÁTEX</t>
  </si>
  <si>
    <t>SONDA NÉLATON 18FR SILICÓN</t>
  </si>
  <si>
    <t>SONDA NELATON 20FR LÁTEX</t>
  </si>
  <si>
    <t>SONDA NÉLATON 8FR LÁTEX</t>
  </si>
  <si>
    <t>SONDA PARA ASPIRAR SECRECIONES 16FR</t>
  </si>
  <si>
    <t xml:space="preserve">SONDA PARA ASPIRAR SECRECIONES 18FR </t>
  </si>
  <si>
    <t>SUTURAS CUTÁNEAS REFORZADAS STERI-STRIP 6MMX75MM 3M CON 50 PAQ C/3 C/U</t>
  </si>
  <si>
    <t>TELA ADHESIVA  DURAPORE 2.5CM(1") CON 12 3M</t>
  </si>
  <si>
    <t>TELA ADHESIVA  DURAPORE 7.6CM (3") CON 4 3M</t>
  </si>
  <si>
    <t>TELA ADHESIVA DURAPORE 5CM (2") CON 6 3M</t>
  </si>
  <si>
    <t>TELA NO TEJIDA ADHESIVA EN ROLLO 10CMX10M HYPAFIX REF. 71443-02</t>
  </si>
  <si>
    <t>TERMÓMETRO DE MERCURIO PIEZA</t>
  </si>
  <si>
    <t>TERMOMETRO DIGITAL AXILAR</t>
  </si>
  <si>
    <t>TINTURA BENJUI 20% 1LT</t>
  </si>
  <si>
    <t>TIRAS DE REACTIVO DE ORINA PARA URINALISIS CON 100</t>
  </si>
  <si>
    <t>TIRAS REACTIVAS PARA DETERMINACIÓN DE GLUCEMIA ACCU-CHEK CON 50 REF.: 06454011023</t>
  </si>
  <si>
    <t xml:space="preserve">TOALLA ALCOHOLADA 3X6.5CM CON 100 </t>
  </si>
  <si>
    <t xml:space="preserve">TOALLA INTERDOBLADA INSTITUCIONAL CON 1200 </t>
  </si>
  <si>
    <t>TORNIQUETE STRETCH</t>
  </si>
  <si>
    <t xml:space="preserve">TORUNDA DE ALGODÓN PAQUETE DE  500GR </t>
  </si>
  <si>
    <t>TUBO PARA TOMA Y RECOLECCIÓN DE SANGRE BUFF. NA CITRATE (AZUL) BD VACUTAINER REF:363083</t>
  </si>
  <si>
    <t>TUBO PARA TOMA Y RECOLECCIÓN DE SANGRE K2 EDTA (LILA) BD VACUTAINER MORADO REF:368171</t>
  </si>
  <si>
    <t>TUBO PARA TOMA Y RECOLECCIÓN DE SANGRE SERUM (ROJO) BD VACUTAINER REF:368175</t>
  </si>
  <si>
    <t>VASELINA LIQUIDA 1LITRO</t>
  </si>
  <si>
    <t xml:space="preserve">VASO PARA EGO ESTÉRIL </t>
  </si>
  <si>
    <t>VASO PARA EGO NO ESTÉRIL CON TAPA</t>
  </si>
  <si>
    <t>VENDA DE FIBRA DE VIDRIO 3” CON 10</t>
  </si>
  <si>
    <t>VENDA DE FIBRA DE VIDRIO 4” CON 10</t>
  </si>
  <si>
    <t xml:space="preserve">VENDA DE MALLA ELÁSTICA FORMA TUBULAR CALIBRE 1 100MT </t>
  </si>
  <si>
    <t xml:space="preserve">VENDA DE MALLA ELÁSTICA FORMA TUBULAR CALIBRE 3 100MT </t>
  </si>
  <si>
    <t xml:space="preserve">VENDA DE MALLA ELÁSTICA FORMA TUBULAR CALIBRE 5 100MT </t>
  </si>
  <si>
    <t>VENDA ELÁSTICA 10CM LE ROY/PROTEC PIEZA</t>
  </si>
  <si>
    <t>VENDA ELÁSTICA 15 CM LE ROY/PROTEC PIEZA</t>
  </si>
  <si>
    <t>VENDA ELÁSTICA 30CM LE ROY/PROTEC PIEZA</t>
  </si>
  <si>
    <t>VENDA ELÁSTICA 5CM LE ROY/PROTEC PIEZA</t>
  </si>
  <si>
    <t>VENDA ENYESADA 10CM CON 12 GYPSONA REF.: 720003-55</t>
  </si>
  <si>
    <t>VENDA ENYESADA 15CM CON 12 GYPSONA REF.: 72003-56</t>
  </si>
  <si>
    <t>VENDA ENYESADA 20CM CON 12 GYPSONA REF.: 72003-57</t>
  </si>
  <si>
    <t>VENDA ENYESADA 5CM CON 12 GYPSONA REF.: 72003-58</t>
  </si>
  <si>
    <t>ACEITE LUBRICANTE PARA PIEZAS DE MANO 500ML</t>
  </si>
  <si>
    <t>ADHESIVO DENTAL 5 ML ONE COAT BOND SL PRIMER</t>
  </si>
  <si>
    <t>AGUJA DENTAL 30G (.30X21MM) CON 100 AMBIDERM/UNISEAL</t>
  </si>
  <si>
    <t>CEPILLO DENTAL PARA PROFILAXIS REGULAR CON 100</t>
  </si>
  <si>
    <t>CUÑAS DENTALES DE MADERA C/100</t>
  </si>
  <si>
    <t>ESPATULA DE CEMENTO PARA DENTAL</t>
  </si>
  <si>
    <t xml:space="preserve">ESPEJO DENTAL NO.5 PIEZA </t>
  </si>
  <si>
    <t>ESPONJA DE GASA SECA 7.5X5CM CON 200</t>
  </si>
  <si>
    <t xml:space="preserve">EUGENOL PURO 30ML DENTAL </t>
  </si>
  <si>
    <t>EXPLORADOR DENTAL EXTREMO DOBLE</t>
  </si>
  <si>
    <t>EYECTORES DE SALIVA CON 100</t>
  </si>
  <si>
    <t>FRESA DENTAL DIAMANTE BALÓN</t>
  </si>
  <si>
    <t xml:space="preserve">FRESA DENTAL DIAMANTE CILINDRO </t>
  </si>
  <si>
    <t>FRESA DENTAL DIAMANTE LAPIZ GRANO SUPERFINO</t>
  </si>
  <si>
    <t>FRESA DIAMANTE BOLA CHICA</t>
  </si>
  <si>
    <t>FRESA DIAMANTE BOLA GRANDE</t>
  </si>
  <si>
    <t>FRESA DIAMANTE BOLA MEDIANA</t>
  </si>
  <si>
    <t>FRESA DIAMANTE CONO INVERTIDO CH</t>
  </si>
  <si>
    <t>FRESA DIAMANTE PERA</t>
  </si>
  <si>
    <t>FRESA DIAMANTE TRONCO CONICA</t>
  </si>
  <si>
    <t>FRESA PUNTA BOLA DE ARKANZAS</t>
  </si>
  <si>
    <t>FRESA PUNTA CONO INVERTIDO DE ARKANSAS</t>
  </si>
  <si>
    <t>FRESA PUNTA TRONCO CÓNICA DE ARKANSAS</t>
  </si>
  <si>
    <t>FRESA QUIRÚRGICA DE ALTA VELOCIDAD ZEKRYA</t>
  </si>
  <si>
    <t>GEL ÁCIDO GRABADOR 12G</t>
  </si>
  <si>
    <t xml:space="preserve">GEL ANTIBACTERIAL DE PORRON </t>
  </si>
  <si>
    <t>GUANTE DE NITRILO TALLA CHICO NO ESTÉRIL CON 100 AMBIDERM/UNISEAL</t>
  </si>
  <si>
    <t>HIDRÓXIDO DE CALCIO 13G PASTA BASE 11G PASTA CATALIZADORA COMPUESTO RADIOPACO DYCAL</t>
  </si>
  <si>
    <t>IONOMERO DE VIDRIO 12.5 G. 8.5 ML KETAC PARA RESTAURACIÓN MOLAR 3M REF.: 56633</t>
  </si>
  <si>
    <t>IONÓMERO DE VIDRIO 9GR VITREBOND PARA BASE CAVITARIA 3M ESPE REF:7510</t>
  </si>
  <si>
    <t>MANGO PARA ESPEJO DENTAL</t>
  </si>
  <si>
    <t>MICRO APLICADORES DENTALES MICROBRUSH CON 100</t>
  </si>
  <si>
    <t>ÓXIDO DE ZINC PURO 50GR</t>
  </si>
  <si>
    <t>PAÑOS EXPRIMIDORES PARA AMALGAMA CON 100</t>
  </si>
  <si>
    <t>PAPEL ARTICULAR 63MIC CON 12 LIBROS CON 12 TIRAS C/U (144PZAS)</t>
  </si>
  <si>
    <t>PASTA HEMOSTÁTICA PARA APÓSITOS ALVEOLARES 10G ALVEOGYL SPTODONT</t>
  </si>
  <si>
    <t xml:space="preserve">PASTILLAS REVELADORAS DE PLACA </t>
  </si>
  <si>
    <t xml:space="preserve">PUNTA DE CAVITRON PD1 </t>
  </si>
  <si>
    <t>PUNTA DE FIBRA DE VIDRIO PARA LAMPARA DE FOTOCURADO</t>
  </si>
  <si>
    <t>RESINA DE RESTAURACIÓN A1 3G 3M ESPE FILTEK Z250 XT REF.: 1470A1</t>
  </si>
  <si>
    <t>RESINA DE RESTAURACIÓN A2 3G 3M ESPE FILTEK Z250 XT REF.: 1470A2</t>
  </si>
  <si>
    <t>RESINA DE RESTAURACIÓN A3 3G 3M ESPE FILTEK Z250 XT REF.: 1470A3</t>
  </si>
  <si>
    <t>RESINA FLUIDA DE RESTAURACIÓN A2 2G CON 2 JERINGAS 3M ESPE FILTEK Z350 XT FLOWABLE REF.: 7032A2</t>
  </si>
  <si>
    <t>ROLLO DENTAL DE ALGODÓN MEDIANO NO. 2 3.8X1CM CON 1000(20 PAQ C/50PZAS C/U)</t>
  </si>
  <si>
    <t>TIRAS DE CELULOIDE CON 50</t>
  </si>
  <si>
    <t xml:space="preserve">VASO DESECHABLE NO. 5.5 CON 20 PAQUETES CON 50 VASOS CADA UNO </t>
  </si>
  <si>
    <t xml:space="preserve">BATA MANGA LARGA DESECHABLE NO ESTÉRIL P/ CIRUJANO CON 10 </t>
  </si>
  <si>
    <t>BOTA QUIRÙRGICA  PAQUETE C/50 PIEZAS</t>
  </si>
  <si>
    <t>CARETAS  TRANSPARENTES PARA ADULTO</t>
  </si>
  <si>
    <t>CUBRE BOCAS PLIZADO CON TRES CAPAS,  AMBIDERM  CAJA CON 50 PIEZAS  O PROTEC CAJA CON 50 PIEZAS</t>
  </si>
  <si>
    <t xml:space="preserve">CUBREBOCAS N95 </t>
  </si>
  <si>
    <t>GORRO ENFERMERA-PACIENTE CON 100</t>
  </si>
  <si>
    <t>GORRO PARA CIRUJANO CON 100</t>
  </si>
  <si>
    <t xml:space="preserve">GUANTE DE NITRILO TALLA XL NO ESTÉRIL CON 100 </t>
  </si>
  <si>
    <t>OVEROL TIVEK DESECHABLE TALLA L</t>
  </si>
  <si>
    <t xml:space="preserve">OVEROL TIVEK DESECHABLE TALLA XL </t>
  </si>
  <si>
    <t>OVEROLES LAVABLES</t>
  </si>
  <si>
    <t>OXIMETRO ADULTO</t>
  </si>
  <si>
    <t>TERMÓMETRO DIGITAL  INFRAROJO MARCA INDISTINTA</t>
  </si>
  <si>
    <t xml:space="preserve">SUERO ORAL EN POLVO BAJA OSMORALIDAD SABOR MANZANA EN SOBRE </t>
  </si>
  <si>
    <t>BOLSA DRENABLE 57MM COLOR TRANSPARENTE CON FILTRO PARA OSTOMÍA REF:18193 HOLLISTER CON 10</t>
  </si>
  <si>
    <t>BOLSA DRENABLE 70MM COLOR BEIGE CON FILTRO PARA OSTOMÍA REF:18184 HOLLISTER CON 10</t>
  </si>
  <si>
    <t>BOLSA DRENABLE 70MM COLOR TRANSPARENTE CON FILTRO PARA OSTOMÍA REF:18194 HOLLISTER CON 10</t>
  </si>
  <si>
    <t>BOLSA DRENABLE DE UNA PIEZA TRANSPARENTE PARA OSTOMIA 22771 CONVATEC CON 10</t>
  </si>
  <si>
    <t>PASTA HIDROCOLOIDE 60GR REF.: 79300 ADAPT HOLLISTER</t>
  </si>
  <si>
    <t>POLVO PARA ESTOMAS 28.3GR ADAPT REF.: 7906</t>
  </si>
  <si>
    <t>Protector cutáneo periestomal en forma de barrera  con ceramidas convexa,  recortable a 51mm y aro flotante de 70 mm con 5 piezas. 11404</t>
  </si>
  <si>
    <t>Protector cutáneo periestomal en forma de barrera con ceramidas,  con señal de recorte de 13 a 57 mm y aro flotante 70 mm. con 5 piezas. Ref: 11204</t>
  </si>
  <si>
    <t>Protector cutáneo periestomal en forma de barrera infundida con ceramidas convexa,  recortable a 25mm y aro flotante de 57 mm,  flexible , con marco adhesivo con 5 piezas. Ref:11403</t>
  </si>
  <si>
    <t>TOALLITAS DERMOPROTECTORAS ADAPT REF:7917</t>
  </si>
  <si>
    <t>TOALLITAS QUITA ADHESIVO ADAPT REF:7760</t>
  </si>
  <si>
    <t>APÓSITO DE GASA QUIRÚRGICO NO ESTÉRIL 20X13 CAJA CON 20 PAQ.  COD 0101100</t>
  </si>
  <si>
    <t>APOSITO QUIRÚRGICO ESTÉRIL 20X8CM</t>
  </si>
  <si>
    <t>AGUJA PARA BIOPSIA 18GX20CM</t>
  </si>
  <si>
    <t>GEL PARA ULTRASONIDO 3.78L BORDSON</t>
  </si>
  <si>
    <t xml:space="preserve">PAPEL PARA MESA DE EXPLORACIÓN </t>
  </si>
  <si>
    <t>PLACA PARA ELECTROCAUTERIO</t>
  </si>
  <si>
    <t>PORTAOBJETOS ESMERILADOS 25X75MM CON 50</t>
  </si>
  <si>
    <t>PRESERVATIVOS MASCULINO DE HULE LÁTEX NATURAL OASIS CAJA CON 144</t>
  </si>
  <si>
    <t xml:space="preserve">SOBRE TIPO BOLSA 160X250MM </t>
  </si>
  <si>
    <t xml:space="preserve">SOBRE TIPO BOLSA 300X400MM </t>
  </si>
  <si>
    <t xml:space="preserve">SOBRE TIPO BOLSA 400X500MM </t>
  </si>
  <si>
    <t>SULFATO DE BARIO PARA SUSPENSIÓN RECTAL KIT DESECHABLE PRELLENADO</t>
  </si>
  <si>
    <t>SULFATO DE BARIO via oral para tracto digestivo 5kg</t>
  </si>
  <si>
    <t>TOALLAS HÚMEDAS DESINFECTANTES PAQUETE CON 5 BOTES CON 85HOJAS C/U</t>
  </si>
  <si>
    <t>VASO DESECHABLE TÉRMICO 16OZ CAJA CON 500</t>
  </si>
  <si>
    <t>BOLSA AUTOSELLANTE 20X33 C/200 E E E CAT:812D</t>
  </si>
  <si>
    <t xml:space="preserve">BOLSA DE DRENAJE URINARIO ADULTO COVIDIEN CAJA CON  20 PIEZAS  REF.: 3512 </t>
  </si>
  <si>
    <t>BOLSA PARA  ESTERILIZAR GRADO MÉDICO 32X62X12 E E E CAT. PAR 037 CON 250</t>
  </si>
  <si>
    <t>CINTA TESTIGO PARA ESTERILIZACIÓN A PRESIÓN CON VAPOR</t>
  </si>
  <si>
    <t>DETERGENTE ENZIMATICO 20GR CON 12</t>
  </si>
  <si>
    <t>ESPONJA DE GASA SECA 10X10CM NO ESTÉRIL CON 200</t>
  </si>
  <si>
    <t>GUANTE QUIRÚRGICO ESTÉRIL NO. 6.5 CON 50 PARES</t>
  </si>
  <si>
    <t>GUANTE QUIRÚRGICO ESTÉRIL NO. 7 CON 50 PARES</t>
  </si>
  <si>
    <t>GUANTE QUIRÚRGICO ESTÉRIL NO. 7.5 CON 50 PARES</t>
  </si>
  <si>
    <t>GUANTE QUIRÚRGICO ESTÉRIL NO. 8 CON 50 PARES</t>
  </si>
  <si>
    <t xml:space="preserve">INDICADOR BIOLÓGICO P/ ESTERILIZACIÓN A VAPOR 3M C/50 COD 1292 </t>
  </si>
  <si>
    <t>INTEGRADOR QUÍMICO PARA ESTERILIZACIÓN DE VAPOR STERIGAGE 3M REF:1243A CON 500</t>
  </si>
  <si>
    <t xml:space="preserve">LAPIZ DE CAUTERIO DESECHABLE </t>
  </si>
  <si>
    <t>LAPIZ DE CAUTERIO MANUAL BOVIE</t>
  </si>
  <si>
    <t>SAFENOTOMO DE ACERO INOXIDABLE</t>
  </si>
  <si>
    <t>ACETONA PURA 1LT</t>
  </si>
  <si>
    <t>AGUJA ESPINAL 22GX3.5IN(0.7MMX90MM) BD NEEDLES REF: 405181</t>
  </si>
  <si>
    <t>AGUJA ESPINAL 27GX3.5IN(0.4MMX90MM) BD NEEDLES REF: 405081</t>
  </si>
  <si>
    <t xml:space="preserve">ANTISÉPTICO INSTANTÁNEO PARA MANOS 500ML CON DESPACHADOR AVAGARD </t>
  </si>
  <si>
    <t xml:space="preserve">CÁNULA OROFARÍNGEA DE GUEDEL VARIOS TAMAÑOS </t>
  </si>
  <si>
    <t>CANULA ENDOTRAQUEAL 4</t>
  </si>
  <si>
    <t>CANULA ENDOTRAQUEAL 4.5</t>
  </si>
  <si>
    <t>CANULA ENDOTRAQUEAL 7</t>
  </si>
  <si>
    <t>CANULA ENDOTRAQUEAL 7.5</t>
  </si>
  <si>
    <t>CEPILLO CON ANTISÉPTICO PARA MANOS BD CON 30 REF:371163</t>
  </si>
  <si>
    <t>CHLORAPREP CON APLICADOR CON TINTE 26ML</t>
  </si>
  <si>
    <t>COMPRESA ESTÉRIL PARA VIENTRE CON 6</t>
  </si>
  <si>
    <t>CUBREZAPATO ANTIDERRAPANTE AMBIDERM CON 100</t>
  </si>
  <si>
    <t>BATA ESTÉRIL DESECHABLE UNITALLA MANGA LARGA PARA CIRUGÍA AMBIDERM</t>
  </si>
  <si>
    <t>DRENAJE PARA HERIDAS 3MM (1/8")-400ML DRENOVAC</t>
  </si>
  <si>
    <t>DRENAJE PARA HERIDAS 6MM (1/4") - 400ML DRENOVAC</t>
  </si>
  <si>
    <t>EQUIPO PARA CIRUGÍA MAYOR ESTÉRIL</t>
  </si>
  <si>
    <t xml:space="preserve">HUMIDIFICADOR DESECHABLE CON VÁLVULA 4 PSI </t>
  </si>
  <si>
    <t>SOLUCIÓN NORMOSOL 1000ML PISA SOL NM-DX 5% 1000  PiSA con 6</t>
  </si>
  <si>
    <t>SUTURA ACIDO POLIGLICÓLICO (VYCRIL)  1-0 AGUJA CURVA REVERSO CORTANTE 24MM MARCA ATRAMAT</t>
  </si>
  <si>
    <t>SUTURA ACIDO POLIGLICÓLICO (VYCRIL)  2-0 AGUJA CURVA REVERSO CORTANTE 24MM REF:SG3691 ATRAMAT CON 12</t>
  </si>
  <si>
    <t>SUTURA ACIDO POLIGLICÓLICO (VYCRIL)  3-0 AGUJA CURVA AHUSADA 37MM REF:G3793-75 ATRAMAT CON 12</t>
  </si>
  <si>
    <t>SUTURA ACIDO POLIGLICÓLICO (VYCRIL)  3-0 AGUJA CURVA REVERSO CORTANTE 24MM REF:PE2493-75 ATRAMAT CON 12</t>
  </si>
  <si>
    <t>SUTURA ACIDO POLIGLICÓLICO (VYCRIL)  4-0 AGUJA CURVA REVERSO CORTANTE 19MM REF:PE1994 ATRAMAT CON 12</t>
  </si>
  <si>
    <t>SUTURA ACIDO POLIGLICÓLICO (VYCRIL)  5-0 AGUJA CURVA REVERSO CORTANTE 19MM REF CE1995-75 ATRAMAT CON 12</t>
  </si>
  <si>
    <t>SUTURA ACIDO POLIGLICÓLICO (VYCRIL) 0 AGUJA CURVA AHUSADA 36MM REF:SG3691 ATRAMAT CON 12</t>
  </si>
  <si>
    <t>SUTURA ACIDO POLIGLICÓLICO (VYCRIL) 1 AGUJA CURVA AHUSADA 36MM  ATRAMAT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</si>
  <si>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</si>
  <si>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</si>
  <si>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</si>
  <si>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26MM REF: G-R2614-75 ATRAMAT CON 12</t>
  </si>
  <si>
    <t>SUTURA CATGUT CRÓMICO 5-0 AGUJA CURVA ATRAUMATICA/AHUSADA 20MM MARCA ATRAMAT</t>
  </si>
  <si>
    <t>SUTURA CATGUT SIMPLE 3-0 AGUJA CURVA REVERSO CORTANTE 19MM MARCA ATRAMAT</t>
  </si>
  <si>
    <t>SUTURA POLIÉSTER VERDE TRENZADO 2-0 AGUJA CURVA AHUSADA 26MM ETHIBOND CON 36</t>
  </si>
  <si>
    <t>SUTURA POLIPROPILENO 0 USP AGUJA CURVA AHUSADA 36MM REF: SG3661-75 ATRAMAT CON 12</t>
  </si>
  <si>
    <t>SUTURA POLIPROPILENO 2-0 USP AGUJA CURVA AHUSADA 24MM DOBLE ARMADA</t>
  </si>
  <si>
    <t>SUTURA POLIPROPILENO 2-0 USP AGUJA CURVA REVERSO CORTANTE 24MM REF: G-CE2462 ATRAMAT CON 12</t>
  </si>
  <si>
    <t>SUTURA POLIPROPILENO 3-0 USP AGUJA CURVA AHUSADA 24MM ATRAMAT CON 12</t>
  </si>
  <si>
    <t>SUTURA POLIPROPILENO 3-0 USP AGUJA CURVA REVERSO CORTANTE 24MM MARCA ATRAMAT</t>
  </si>
  <si>
    <t>SUTURA POLIPROPILENO 4-0 USP AGUJA CURVA REVERSO CORTANTE 19MM REF: G-CE1964 ATRAMAT CON 12</t>
  </si>
  <si>
    <t>SUTURA POLIPROPILENO 5-0 USP AGUJA CURVA REVERSO CORTANTE 24MM REF: G-CE1665 ATRAMAT CON 12</t>
  </si>
  <si>
    <t>SUTURA POLIPROPILENO 6-0 USP AGUJA CURVA REVERSO CORTANTE 16MM MARCA ATRAMAT</t>
  </si>
  <si>
    <t>SUTURA PROLENE USP DEL 1 AGUJA AHUSADA 36MM C/12  MARCA ATRAMAT</t>
  </si>
  <si>
    <t>SUTURA SEDA  2-0 CON AGUJA REF: SS0732 ATRAMAT CON 12</t>
  </si>
  <si>
    <t>SUTURA SEDA  3-0 AGUJA REVERSO CURVA CORTANTE 24MM MARCA ATRAMAT</t>
  </si>
  <si>
    <t>SUTURA SEDA 3-0 SIN AGUJA MARCA ATRAMAT</t>
  </si>
  <si>
    <t>TUBERIA DE LÁTEX 15MTS</t>
  </si>
  <si>
    <t>TUBERIA TRANSPARENTE</t>
  </si>
  <si>
    <t xml:space="preserve">TUBO EN Y PARA IRRIGACIÓN </t>
  </si>
  <si>
    <t xml:space="preserve">VASELINA SÓLIDA BLANCA 16KG </t>
  </si>
  <si>
    <t>CAMAS CAMILLA PARA OBSERVACION DE URGENCIAS MARCA HILL ROOM O STRIAKER</t>
  </si>
  <si>
    <t>ESTANTE PARA GUARDAR MATERIAL Y MEDICAMENTOS</t>
  </si>
  <si>
    <t>TARJA PARA BAÑAR PACIENTES PEDIATRICOS</t>
  </si>
  <si>
    <t>MUEBLE PARA CONSULTORIOS</t>
  </si>
  <si>
    <t>OXIMETROS</t>
  </si>
  <si>
    <t xml:space="preserve">AUTOCLAVE PARA VAPOR </t>
  </si>
  <si>
    <t>$           1,000,000,00</t>
  </si>
  <si>
    <t>CAMILLA MARINERA RIGIDA CON SUJETADORES</t>
  </si>
  <si>
    <t>COLLARIN DE PHILADELPHIA</t>
  </si>
  <si>
    <t>ARAÑA Y KIT INMOVILIZADOR</t>
  </si>
  <si>
    <t>BAUMANOMETROS ELECTRONICOS DE BRAZO MICROLIFE</t>
  </si>
  <si>
    <t>LOCKERS HILERA DE 4 CUBICULOS  PARA EL PERSONAL</t>
  </si>
  <si>
    <t xml:space="preserve"> ELECTROCARDIÓGRAFO</t>
  </si>
  <si>
    <t>1,320131,00</t>
  </si>
  <si>
    <t>Medicinas y productos farmacéuticos</t>
  </si>
  <si>
    <t>JUSTIFICACION</t>
  </si>
  <si>
    <t>PAPELERIA Y UTILES PARA ESCRITORIO</t>
  </si>
  <si>
    <t>Se proporciona equipos menores de oficina para el desempeño de las funciones propias de las areas</t>
  </si>
  <si>
    <t>UTILES Y EQUIPOS MENORES DE OFICINA</t>
  </si>
  <si>
    <t>Se proporciona materiales de oficina para el desempeño de las funciones propias de las areas</t>
  </si>
  <si>
    <t>PRODUCTOS DESECHABLES PARA SERVICIO DE OFICINA</t>
  </si>
  <si>
    <t>Reuniones de trabajo del personal</t>
  </si>
  <si>
    <t>TONER Y TINTAS PARA IMPRESIÓN</t>
  </si>
  <si>
    <t>Consumibles para equipos de computo para el desarrollo de las actividades propias de las areas (Control por parte del Departamento de Sistemas)</t>
  </si>
  <si>
    <t>MEDIOS OPTICOS Y MAGNETICOS PARA ALMACENAMIENTO DE DATOS</t>
  </si>
  <si>
    <t>Adquisición de memorias y discos para almacenamiento de datos</t>
  </si>
  <si>
    <t>ACCESORIOS MENORES E INSUMOS PARA LIMPIEZA Y CONSERVACION</t>
  </si>
  <si>
    <t>Suministro de toallas limpiadoras, aire comprimido, espumas para limpieza del equipo de cómputo, televisores, teléfonos, etc.</t>
  </si>
  <si>
    <t xml:space="preserve">LIBROS REVISTAS Y MATERIAL IMPRESO </t>
  </si>
  <si>
    <t>Adquisición de libros de Farmacopea (vigentes)</t>
  </si>
  <si>
    <t>SUSCRIPCIONES</t>
  </si>
  <si>
    <t>Pago de anualidad de tarjetas de almacen de mayoreo</t>
  </si>
  <si>
    <t>UTENSILIOS Y PRODUCTOS PARA ASEO</t>
  </si>
  <si>
    <t>Apoyo a las areas para limpieza extra</t>
  </si>
  <si>
    <t>PRODUCTOS ALIMENTICIOS PARA EL PERSONAL</t>
  </si>
  <si>
    <t>Apoyo al personal por trabajo extraordinario fuera de su horario laboral</t>
  </si>
  <si>
    <t>PRODUCTOS ALIMENTICIOS EN FESTIVIDADES Y EVENTOS OFICIALES</t>
  </si>
  <si>
    <t>ACCESORIOS SANITARIOS</t>
  </si>
  <si>
    <t xml:space="preserve">Reemplazo de complemento y accesorios para instalaciones sanitarias, así como la adquisición de 20 lavabos de pedestal, color blancos, llaves, conexiones, etc. A razón de $2,146.00 cada uno </t>
  </si>
  <si>
    <t>PRODUCTOS ADHESIVOS Y DE RECUBRIMIENTO</t>
  </si>
  <si>
    <t>Suministro e instalación de cerámica en areas de urgencias (camillas, sillas de rueda, etc.)</t>
  </si>
  <si>
    <t>FOCOS TUBOS LAMPARAS E INSUMOS DIVERSOS</t>
  </si>
  <si>
    <t>Suministro e instalación de lamparas led. Reemplazo de las dañados por uso</t>
  </si>
  <si>
    <t>MATERIALES COMPLEMENTARIOS</t>
  </si>
  <si>
    <t>MEDICAMENTO</t>
  </si>
  <si>
    <t>MEDICAMENTO ONCOLOGICO Y ALTA ESPECIALIDAD</t>
  </si>
  <si>
    <t>OXIGENO Y GASES MEDICINALES</t>
  </si>
  <si>
    <t>SOLUCIONES E INSUMOS PARA DIALISIS</t>
  </si>
  <si>
    <t>Suministro de soluciones de diálisis a domicilio (1 paciente)</t>
  </si>
  <si>
    <t xml:space="preserve">MATERIALES Y SUMINISTROS PARA CURACION </t>
  </si>
  <si>
    <t>MATERIALES E INSUMOS PARA ORTOPEDIA</t>
  </si>
  <si>
    <t>PLACAS PARA IMAGENOLOGIA</t>
  </si>
  <si>
    <t>MEDIOS DE CONTRASTE</t>
  </si>
  <si>
    <t>PAPEL PARA SONOGRAFIA</t>
  </si>
  <si>
    <t>GASOLINA Y DIESEL</t>
  </si>
  <si>
    <t>Suministro de combustible para los 7 vehiculos oficiales y en su caso diesel para la planta de luz</t>
  </si>
  <si>
    <t>LUBRICANTES Y ADITIVOS PARA USO AUTOMOTRIZ</t>
  </si>
  <si>
    <t>Mantenimiento a los vehiculos oficiales</t>
  </si>
  <si>
    <t>VESTUARIO MEDICO DE ENFERMERIA Y DE QUIROFANO</t>
  </si>
  <si>
    <t xml:space="preserve">Entrega de uniformes quirúrgicos al personal de enfermeria, rayos x y farmacia. Bata blanca a los medicos. </t>
  </si>
  <si>
    <t>OTROS</t>
  </si>
  <si>
    <t>Adqusición de overoles para personal de mantenimiento</t>
  </si>
  <si>
    <t xml:space="preserve">PRENDAS DE SEGURIDAD Y PROTECCION PERSONAL </t>
  </si>
  <si>
    <t>Adquisición de zapatos para apoyo al personal de vigilancia (3) estafetas (2) y mantenimiento (1) a razón de $1,300.00 cada par</t>
  </si>
  <si>
    <t>UTENSILIOS DIVERSOS PARA MANTENIMIENTO</t>
  </si>
  <si>
    <t>Adquisición de refacciones, materiales y complementos para proporcionar mantenimiento a los equipos e instalaciones propias</t>
  </si>
  <si>
    <t>HERRAJES Y CERRADURAS</t>
  </si>
  <si>
    <t xml:space="preserve">Reemplazo de cerraduras por daños </t>
  </si>
  <si>
    <t>REFACCIONES Y ACCESORIOS PARA EQUIPO DE OFICINA</t>
  </si>
  <si>
    <t>Refacciones para mantenimiento y reparación de sillas, escritorios, bancas, etc.</t>
  </si>
  <si>
    <t>REFACCIONES Y ACCESORIOS PARA MUEBLES DE OFICINA</t>
  </si>
  <si>
    <t>Reparación de equipo y mobiliario de oficina (rieles, jaladeras, bisagras, etc.)</t>
  </si>
  <si>
    <t>TARJETAS MEMORIAS Y COMPONENTES INTERNOS</t>
  </si>
  <si>
    <t>COMPONENTES Y ACCESORIOS EXTERNOS</t>
  </si>
  <si>
    <t>REFACCIONES Y ACCESORIOS PARA EQUIPO DE QUIROFANO</t>
  </si>
  <si>
    <t xml:space="preserve">Refacciones para mantenimiento correctivo a los equipos del quirófano </t>
  </si>
  <si>
    <t>REFACCIONES Y ACCESORIOS PARA EQUIPO DE ODONTOLOGIA</t>
  </si>
  <si>
    <t>Adquisición de instrumental dental: piezas de mano, puntas, cavitron, etc.</t>
  </si>
  <si>
    <t>REFACCIONES Y ACCESORIOS PARA INSTRUMENTAL</t>
  </si>
  <si>
    <t xml:space="preserve">Refacciones para mantenimiento correctivo para instrumental </t>
  </si>
  <si>
    <t>COMPONENTES DIVERSOS</t>
  </si>
  <si>
    <t>Refacciones para equipos de sistemas</t>
  </si>
  <si>
    <t xml:space="preserve">REFACCIONES Y ACCESORIOS PARA EQUIPOS DE CLIMATIZACION </t>
  </si>
  <si>
    <t>Reparación y mantenimiento a las 13 unidades de aire lavado, que presentan un alto deterioro en su estructura y requieren inversión en partes y suministros: bandas, bombas de agua, irrigadores, excelsior, mangueras, etc. Se incluye el mantenimiento y limpieza a los 15 minisplit y a los 12 equipos de calefacción.</t>
  </si>
  <si>
    <t>GAS PARA EQUIPO DE CLIMATIZACION *</t>
  </si>
  <si>
    <t xml:space="preserve">Combustible para los dos tanques estacionarios para suministrar los 12 equipos de calefacción. </t>
  </si>
  <si>
    <t>SERVICIO TELEFONICO</t>
  </si>
  <si>
    <t>Pago mensual de las lineas telefónicas</t>
  </si>
  <si>
    <t>TELEFONIA CELULAR</t>
  </si>
  <si>
    <t>Apoyo al area de Epidemiología para seguimiento a pacientes Covid, y a un estafeta, a razón de $450.00 cada 25 días</t>
  </si>
  <si>
    <t>SERVICIOS ELECTRONICOS</t>
  </si>
  <si>
    <t>SERVICIO POSTAL DE MENSAJERIA Y TELEGRAFICO NACIONAL</t>
  </si>
  <si>
    <t xml:space="preserve">Envio de documentación oficial dentro del territorio nacional </t>
  </si>
  <si>
    <t>ARRENDAMIENTO EQUIPO FOTOCOPIADO</t>
  </si>
  <si>
    <t>Arrendamiento de 5 equipos para servicios de fotocopias (Dirección, Subdirección Adminsitrativa, Archivo Clínico, Farmacia y Jurídico/Finanzas)</t>
  </si>
  <si>
    <t>ARRENDAMIENTO DE EQUIPO QUIRURGICO</t>
  </si>
  <si>
    <t>ARRENDAMIENTO DE OTROS EQUIPOS E INSTRUMENTAL MEDICO</t>
  </si>
  <si>
    <t>ARRENDAMIENTO DE EQUIPOS AUXILIARES DE OXIGENO</t>
  </si>
  <si>
    <t>ARRENDAMIENTO DE EQUIPO TERRESTRE</t>
  </si>
  <si>
    <t>Arredamiento de servicio de taxis y vehiculos de alquiler</t>
  </si>
  <si>
    <t>LICENCIAS INFORMATICAS</t>
  </si>
  <si>
    <t>Aportación para el mantenimiento de los sistemas contables</t>
  </si>
  <si>
    <t>SERVICIO DE IMPRENTA</t>
  </si>
  <si>
    <t>Se contemplan diversos materiales impresos para las  actividades propias del Impe, durante el año se programan semanas de salud, eventos, conferencias y se requieren  invitaciones, tripticos, carteles, hojas membretadas, constancias, elaboración de lonas, etc.</t>
  </si>
  <si>
    <t>DOSIMETRIA</t>
  </si>
  <si>
    <t>Servicio de dosimetria al personal POE del area de Rayos X (7 personas a razón de $150.00 por persona)</t>
  </si>
  <si>
    <t>SERVICIOS DE TRASLADO</t>
  </si>
  <si>
    <t>Arrendamiento de vehiculos equipados para  servicio de ambulancia.  $52,650.00 mensual y traslados especiales</t>
  </si>
  <si>
    <t>CONSERVACION Y MANTENIMIENTO DE EDIFICIOS Y LOCALES</t>
  </si>
  <si>
    <t>Mantenimiento menor a la infraestructura y posible servicio de impermeabilización de 1271.46 metros cuadrados a razón de 220.00 metro, además de pintura y acabados. Mantenimiento preventivo a las puertas corredizas, cada trimestre $ 1252.80</t>
  </si>
  <si>
    <t>REPARACION Y MANTENIMIENTO EQUIPO DE QUIROFANO</t>
  </si>
  <si>
    <t>Mantenimiento preventivo semestral a los equipos de quirofano: máquina de anestesia, monitores de signos vitales, baumanómetros, desfibrilador, torniquete neumático, electrocauterios, ventilador, mesa quirúrgica, ($37,082.88) mantenimiento preventivo trimestral al autoclave ($37,082.88) y mantenimiento trimestral a la planta de luz: filtro de aceite, de diesel, de aire, anticongelante, mangueras, acumuladores  ($20,387.70)</t>
  </si>
  <si>
    <t>REPARACION Y MANTENIMIENTO EQUIPO IMAGENOLOGIA</t>
  </si>
  <si>
    <t>Mantenimiento preventivo mensual al fluoroscop¡o marca PHILIPS MOD. 80 CPEASY
DIAGNOSTIC a razon de $6,639.84 mensual y mantenimiento preventivo al equipo de imagenología, ultrasonido Samsung SONOACE R7 con tres transductores (convexo,
lineal, vaginal), S¡stema Doppler para impr¡mir en papel térm¡co y digitalizador marca ICRO modelo 1CR3600 con un costo mensual de $15,785.28</t>
  </si>
  <si>
    <t>REPARACION Y MANTENIMIENTO DE EQUIPO DENTAL</t>
  </si>
  <si>
    <t xml:space="preserve">Mantenimiento preventivo de las dos unidades dentales, compresor y sus accesorios, incluye: limpieza de colextores de solidos, barrido de lineas de aire y agua, revisión de voltaje, limpieza de sistema de succió, verificación de interconexiones electricas e hidraúlicas, lubricacion de mecanismos y articulaciones, verificación de unidad de agua, piezas de mano, jeringa triple, pedal de mando neumatico, lampras de foto, etc., a razón de $4,060.00 mensual </t>
  </si>
  <si>
    <t>REPARACION Y MANTENIMIENTO DE INSTRUMENTAL Y EQUIPO MEDICO</t>
  </si>
  <si>
    <t>Mantenimiento preventivo y calibración a los equipos menores: básculas, baumanometros, electrocardiografo, estuches de diagnóstico, monitor de signos vitales. Cada seis meses, incluye los equipos menores de los consultorios ubicados en las comandancias.</t>
  </si>
  <si>
    <t>REPARACION Y MANTENIMIENTO DE EQUIPO DE TRANSPORTE TERRESTRE</t>
  </si>
  <si>
    <t>Mantenimiento preventivo a los 7 vehículos oficiales: 4 march, 1 tornado y dos pick up</t>
  </si>
  <si>
    <t>REPARACION Y MANTENIMIENTO EQUIPO PARA CLIMATIZACION</t>
  </si>
  <si>
    <t>SERVICIO DE LAVANDERIA</t>
  </si>
  <si>
    <t>Arrendamiento de ropa hospitalaria: sábanas, batas, fundas, cobijas, toallas, cobertores y almohadas. Se considera un incremento del 50% por apertura del quirófano. A razón de $9,330.43 mensual</t>
  </si>
  <si>
    <t>SERVICIOS DE LIMPIEZA EN INSTALACIONES</t>
  </si>
  <si>
    <t xml:space="preserve">Servicios de limpieza en las instalaciones del Impe y en los consultorios ubicados en las comandancias, el servicio consta de 14 personas de limpieza en general y una persona como jardinero, tambien incluye los materiales y consumibles para proporcionar el servicio de limpieza. </t>
  </si>
  <si>
    <t>SERVICIOS DE RECOLECCION DE DESECHOS BIOLOGICOS INFECCIOSOS</t>
  </si>
  <si>
    <t>Servicio semanal de recolección y transporte de los residuos biológico-infecciosos y medicamento caduco no controlado, que se genere o se encuentre en las instalaciones, incluye consultorios ubicados en las comandancias</t>
  </si>
  <si>
    <t>SERVICIOS DE FUMIGACION Y EXTERMINACION DE PLAGAS</t>
  </si>
  <si>
    <t>Servicio mensual de de fumigación contra insecto rastrero, rata y ratón; tratamiento a registros de drenaje y alcantarilla; manejo de reportes personalizados de cada servicio realizado a las instalaciones, proporcionando ocho estaciones cebaderas, préstamo, instalación y reposición de cebo y limpieza, cuatro trampas de captura múltiple, instalación, reposición de goma y limpieza y expedición de certificado de control de plagas</t>
  </si>
  <si>
    <t>SERVICIOS DE TRASLADO Y VIATICOS</t>
  </si>
  <si>
    <t>SERVICIOS DE ESTACIONAMIENTO</t>
  </si>
  <si>
    <t xml:space="preserve">Apoyo al personal de estafeta y/ comisionado en asuntos y tramites oficiales  </t>
  </si>
  <si>
    <t>SERVICIOS FUNERARIOS</t>
  </si>
  <si>
    <t>Coronas y arreglos funebres con motivo del fallecimiento de compañeros y/o familiares del personal</t>
  </si>
  <si>
    <t xml:space="preserve">MOBILIARIO Y EQUIPO DE ADMINISTRACION </t>
  </si>
  <si>
    <t>MUEBLES PARA OFICINA</t>
  </si>
  <si>
    <t>EQUIPO DE COMPUTO Y REDES</t>
  </si>
  <si>
    <t>EQUIPO MEDICO Y DE LABORATORIO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</si>
  <si>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</si>
  <si>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</si>
  <si>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</si>
  <si>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</si>
  <si>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MINERALES NO METÁLICOS</t>
  </si>
  <si>
    <t>CEMENTO Y PRODUCTOS DE CONCRETO</t>
  </si>
  <si>
    <t>MATERIAL ELÉCTRICO Y ELECTRÓNICO</t>
  </si>
  <si>
    <t>MEDICINAS Y PRODUCTOS FARMACÉUTICOS</t>
  </si>
  <si>
    <t>MATERIALES, ACCESORIOS Y SUMINISTROS MÉDICOS</t>
  </si>
  <si>
    <t>MATERIALES, ACCESORIOS Y SUMINISTROS DE LABORATORIO</t>
  </si>
  <si>
    <t>VESTUARIO Y UNIFORMES</t>
  </si>
  <si>
    <t>PRENDAS DE SEGURIDAD Y PROTECCIÓN PERSONAL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</si>
  <si>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</si>
  <si>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</si>
  <si>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</si>
  <si>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</si>
  <si>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</si>
  <si>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OTROS BIENES MUEBLES</t>
  </si>
  <si>
    <t>ARRENDAMIENTO DE MOBILIARIO Y EQUIPO DE ADMINISTRACIÓN, EDUCACIONAL Y RECREATIVO</t>
  </si>
  <si>
    <t>ARRENDAMIENTO DE EQUIPO E INSTRUMENTAL MÉDICO Y DE LABORATORIO</t>
  </si>
  <si>
    <t>ARRENDAMIENTO DE ACTIVOS INTANGIBLES</t>
  </si>
  <si>
    <t>SERVICIOS DE APOYO ADMINISTRATIVO, TRADUCCIÓN, FOTOCOPIADO E IMPRESIÓN</t>
  </si>
  <si>
    <t>SERVICIOS PROFESIONALES, CIENTÍFICOS Y TÉCNICOS INTEGRALES</t>
  </si>
  <si>
    <t>CONSERVACIÓN Y MANTENIMIENTO MENOR DE INMUEBLES</t>
  </si>
  <si>
    <t>INSTALACIÓN, REPARACIÓN Y MANTENIMIENTO DE EQUIPO E INSTRUMENTAL MÉDICO Y DE LABORATORIO</t>
  </si>
  <si>
    <t>REPARACIÓN Y MANTENIMIENTO DE EQUIPO DE TRANSPORTE</t>
  </si>
  <si>
    <t>INSTALACIÓN, REPARACIÓN Y MANTENIMIENTO DE MAQUINARIA, OTROS EQUIPOS Y HERRAMIENTA</t>
  </si>
  <si>
    <t>SERVICIOS DE LIMPIEZA Y MANEJO DE DESECHOS</t>
  </si>
  <si>
    <t>SERVICIOS DE JARDINERÍA Y FUMIGACIÓN</t>
  </si>
  <si>
    <t>MUEBLES DE OFICINA Y ESTANTERÍA</t>
  </si>
  <si>
    <t>EQUIPO DE CÓMPUTO Y DE TECNOLOGÍAS DE LA INFORMACIÓN</t>
  </si>
  <si>
    <t>TOTAL</t>
  </si>
  <si>
    <t>COG</t>
  </si>
  <si>
    <t>DESCRIPCIÓN</t>
  </si>
  <si>
    <t>SERVICIOS MÉDICOS</t>
  </si>
  <si>
    <t>ESTUDIOS ESPECIALES</t>
  </si>
  <si>
    <t>SERVICIOS HOSPITALARIOS</t>
  </si>
  <si>
    <t>SERVICIOS DE RAYOS X</t>
  </si>
  <si>
    <t>IMAGENOLOGIA</t>
  </si>
  <si>
    <t>ANÁLISIS CLÍNICOS</t>
  </si>
  <si>
    <t>SEGURO DE BIENES MUEBLES</t>
  </si>
  <si>
    <t>INSTITUTO MUNICIPAL DE PENSIONES</t>
  </si>
  <si>
    <t xml:space="preserve">REPARACION Y MANTENIMIENTO DE OTROS EQUIPOS PARA TECNOLOGIAS </t>
  </si>
  <si>
    <t>INSTALACIÓN, REPARACIÓN Y MANTENIMIENTO DE EQUIPO DE COMPUTO Y TECNOLOGÍA DE INFORMACIÓN</t>
  </si>
  <si>
    <t>REPARACION Y MANTENIMIENTO DE INSTRUMENTAL Y EQUIPO MÉDICO</t>
  </si>
  <si>
    <t>SERVICIOS DE ACCESO DE INTERNET, REDES Y PROCESAMIENTO DE INFORMACIÓN</t>
  </si>
  <si>
    <t xml:space="preserve">SERVICIOS ELECTRÓNICOS </t>
  </si>
  <si>
    <t>PENDIENTE MARCOS</t>
  </si>
  <si>
    <t>MARCOS</t>
  </si>
  <si>
    <t>Se le sumó la cuenta 2539 (medicamentos en hospitales)</t>
  </si>
  <si>
    <t>VIDRIOS, CRISTALES Y ESPEJOS</t>
  </si>
  <si>
    <t>ARTÍCULOS METÁLICOS PARA LA CONSTRUCCIÓN</t>
  </si>
  <si>
    <t>PRODUCTOS TEXTILES</t>
  </si>
  <si>
    <t>BLANCOS Y OTROS PRODUCTOS TEXTILES, EXEPTO PRENDAS DE VESTIR</t>
  </si>
  <si>
    <t>COLCHAS SABANAS Y TOALLAS</t>
  </si>
  <si>
    <t>REFACCIONES Y ACCESORIOS MENORES DE EQUIPO DE TRANSPORTE</t>
  </si>
  <si>
    <t>REFACCIONES Y ACCESORIOS MENORES DE MAQUINARIA Y OTROS EQUIPOS</t>
  </si>
  <si>
    <t>INSTALACIÓN, REPARACIÓN Y MANTENIMIENTO DE MOBILIARIO Y EQUIPO DE ADMINISTRACIÓN, EDUCACIONAL Y RECREATIVO</t>
  </si>
  <si>
    <t>REPARACIÓN Y MANTENIMIENTO DE MUEBLES Y EQUIPO PARA OFICINA</t>
  </si>
  <si>
    <t>MAQUINARIA, OTROS EQUIPOS Y HERRAMIENTAS</t>
  </si>
  <si>
    <t>SISTEMAS DE AIRE ACONDICIONADO, CALEFACCIÓN Y DE REFRIGERACIÓN INDUSTRIAL Y COMERCIAL</t>
  </si>
  <si>
    <t>MAQUINARIA Y EQUIPO PARA CLIMATIZACIÓN</t>
  </si>
  <si>
    <t>ARRENDAMIENTOS DIVERSOS</t>
  </si>
  <si>
    <t>OTROS ARRENDAMIENTOS</t>
  </si>
  <si>
    <t>Otros activos intangibles</t>
  </si>
  <si>
    <t>5991</t>
  </si>
  <si>
    <t>5990</t>
  </si>
  <si>
    <t>Licencias industriales, comerciales y otras</t>
  </si>
  <si>
    <t>5981</t>
  </si>
  <si>
    <t>5980</t>
  </si>
  <si>
    <t>Licencias informáticas</t>
  </si>
  <si>
    <t>5971</t>
  </si>
  <si>
    <t>Licencias informáticas e intelectuales</t>
  </si>
  <si>
    <t>5970</t>
  </si>
  <si>
    <t>Franquicias</t>
  </si>
  <si>
    <t>5961</t>
  </si>
  <si>
    <t>5960</t>
  </si>
  <si>
    <t>Concesiones</t>
  </si>
  <si>
    <t>5951</t>
  </si>
  <si>
    <t>5950</t>
  </si>
  <si>
    <t>Derechos</t>
  </si>
  <si>
    <t>5941</t>
  </si>
  <si>
    <t>5940</t>
  </si>
  <si>
    <t>Marcas</t>
  </si>
  <si>
    <t>5931</t>
  </si>
  <si>
    <t>5930</t>
  </si>
  <si>
    <t>Patentes</t>
  </si>
  <si>
    <t>5921</t>
  </si>
  <si>
    <t>5920</t>
  </si>
  <si>
    <t>Software y aplicaciones médicas y administrativas</t>
  </si>
  <si>
    <t>5911</t>
  </si>
  <si>
    <t>Software</t>
  </si>
  <si>
    <t>5910</t>
  </si>
  <si>
    <t>ACTIVOS INTANGIBLES</t>
  </si>
  <si>
    <t>5900</t>
  </si>
  <si>
    <t>Otros bienes inmuebles</t>
  </si>
  <si>
    <t>5891</t>
  </si>
  <si>
    <t>5890</t>
  </si>
  <si>
    <t>Edificio impe</t>
  </si>
  <si>
    <t>5831</t>
  </si>
  <si>
    <t>Edificios no residenciales</t>
  </si>
  <si>
    <t>5830</t>
  </si>
  <si>
    <t>Viviendas</t>
  </si>
  <si>
    <t>5821</t>
  </si>
  <si>
    <t>5820</t>
  </si>
  <si>
    <t>Terrenos</t>
  </si>
  <si>
    <t>5811</t>
  </si>
  <si>
    <t>5810</t>
  </si>
  <si>
    <t>BIENES INMUEBLES</t>
  </si>
  <si>
    <t>5800</t>
  </si>
  <si>
    <t>Otros activos biológicos</t>
  </si>
  <si>
    <t>5791</t>
  </si>
  <si>
    <t>5790</t>
  </si>
  <si>
    <t>Árboles y plantas</t>
  </si>
  <si>
    <t>5781</t>
  </si>
  <si>
    <t>5780</t>
  </si>
  <si>
    <t>Especies menores y de zoológico</t>
  </si>
  <si>
    <t>5771</t>
  </si>
  <si>
    <t>5770</t>
  </si>
  <si>
    <t>Equinos</t>
  </si>
  <si>
    <t>5761</t>
  </si>
  <si>
    <t>5760</t>
  </si>
  <si>
    <t>Peces y acuicultura</t>
  </si>
  <si>
    <t>5751</t>
  </si>
  <si>
    <t>5750</t>
  </si>
  <si>
    <t>Ovinos y caprinos</t>
  </si>
  <si>
    <t>5741</t>
  </si>
  <si>
    <t>5740</t>
  </si>
  <si>
    <t>Aves</t>
  </si>
  <si>
    <t>5731</t>
  </si>
  <si>
    <t>5730</t>
  </si>
  <si>
    <t>Porcinos</t>
  </si>
  <si>
    <t>5721</t>
  </si>
  <si>
    <t>5720</t>
  </si>
  <si>
    <t>Bovinos</t>
  </si>
  <si>
    <t>5711</t>
  </si>
  <si>
    <t>5710</t>
  </si>
  <si>
    <t>ACTIVOS BIOLÓGICOS</t>
  </si>
  <si>
    <t>5700</t>
  </si>
  <si>
    <t>Otros equipos</t>
  </si>
  <si>
    <t>5691</t>
  </si>
  <si>
    <t>5690</t>
  </si>
  <si>
    <t>Herramientas y máquinas-herramienta</t>
  </si>
  <si>
    <t>5671</t>
  </si>
  <si>
    <t>5670</t>
  </si>
  <si>
    <t>Plantas y equipos de emergencia</t>
  </si>
  <si>
    <t>5661</t>
  </si>
  <si>
    <t>Equipos de generación eléctrica, aparatos y accesorios eléctricos</t>
  </si>
  <si>
    <t>5660</t>
  </si>
  <si>
    <t>Equipos para telefonía e intercomunicación</t>
  </si>
  <si>
    <t>5652</t>
  </si>
  <si>
    <t>Equipos de comunicación por microondas</t>
  </si>
  <si>
    <t>5651</t>
  </si>
  <si>
    <t>Equipo de comunicación y telecomunicación</t>
  </si>
  <si>
    <t>5650</t>
  </si>
  <si>
    <t>Maquinaria y equipo para climatización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</si>
  <si>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</si>
  <si>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</si>
  <si>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</si>
  <si>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</si>
  <si>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Equipo de defensa y seguridad</t>
  </si>
  <si>
    <t>EQUIPO DE DEFENSA Y SEGURIDAD</t>
  </si>
  <si>
    <t>Otros equipos de transporte</t>
  </si>
  <si>
    <t>Embarcaciones</t>
  </si>
  <si>
    <t>Equipo ferroviario</t>
  </si>
  <si>
    <t>Equipo aeroespacial</t>
  </si>
  <si>
    <t>Carrocerías y remolques</t>
  </si>
  <si>
    <t>Equipo utilitario</t>
  </si>
  <si>
    <t>Ambulancias</t>
  </si>
  <si>
    <t>Automóviles y equipo terrestre</t>
  </si>
  <si>
    <t>Vehículos y equipo terrestre</t>
  </si>
  <si>
    <t>VEHÍCULOS Y EQUIPO DE TRANSPORTE</t>
  </si>
  <si>
    <t>Refacciones y accesorios para instrumental médico y de laboratorio</t>
  </si>
  <si>
    <t>Instrumental para laboratorio</t>
  </si>
  <si>
    <t>Instrumental para odontología</t>
  </si>
  <si>
    <t>Instrumental para quirófano</t>
  </si>
  <si>
    <t>Instrumental médico y de laboratorio</t>
  </si>
  <si>
    <t>Otros equipos médicos y de laboratorio</t>
  </si>
  <si>
    <t>Equipo para laboratorio</t>
  </si>
  <si>
    <t>Equipo para quirófano</t>
  </si>
  <si>
    <t>Equipo para imagenologia</t>
  </si>
  <si>
    <t>Equipo médico y de laboratorio</t>
  </si>
  <si>
    <t>Otro mobiliario y equipo</t>
  </si>
  <si>
    <t>Otro mobiliario y equipo educacional y recreativo</t>
  </si>
  <si>
    <t>Equipo para filmación</t>
  </si>
  <si>
    <t>Cámaras fotográficas y de video</t>
  </si>
  <si>
    <t>Aparatos deportivos</t>
  </si>
  <si>
    <t>Equipos para proyección y video</t>
  </si>
  <si>
    <t>Equipos y aparatos audiovisuales</t>
  </si>
  <si>
    <t>MOBILIARIO Y EQUIPO EDUCACIONAL Y RECREATIVO</t>
  </si>
  <si>
    <t>Otros mobiliarios y equipos de administración</t>
  </si>
  <si>
    <t>Equipo de vigilancia y seguridad</t>
  </si>
  <si>
    <t>Maquinas accesorios para oficina</t>
  </si>
  <si>
    <t>Refacciones accesorios y componentes para equipo para el procesamiento de información</t>
  </si>
  <si>
    <t>Equipo de cómputo y redes</t>
  </si>
  <si>
    <t>Equipo de cómputo y de tecnologías de la información</t>
  </si>
  <si>
    <t>Objetos de valor</t>
  </si>
  <si>
    <t>Bienes artísticos, culturales y científicos</t>
  </si>
  <si>
    <t>Refacciones y accesorios para muebles de consultorio</t>
  </si>
  <si>
    <t>Muebles para consultorios</t>
  </si>
  <si>
    <t>Muebles, excepto de oficina y estantería</t>
  </si>
  <si>
    <t>Muebles para oficina</t>
  </si>
  <si>
    <t>Muebles de oficina y estantería</t>
  </si>
  <si>
    <t>MOBILIARIO Y EQUIPO DE ADMINISTRACIÓN</t>
  </si>
  <si>
    <t>Otros servicios generales</t>
  </si>
  <si>
    <t>Impuesto sobre nóminas y otros que se deriven de una relación laboral</t>
  </si>
  <si>
    <t>Utilidades</t>
  </si>
  <si>
    <t>Otros gastos por responsabilidades</t>
  </si>
  <si>
    <t>Otras sanciones</t>
  </si>
  <si>
    <t>Sanciones impuestas por autoridades fiscales</t>
  </si>
  <si>
    <t>Sanciones impuestas por autoridades de salud</t>
  </si>
  <si>
    <t>Sanciones impuestas por autoridades de vialidad</t>
  </si>
  <si>
    <t>Penas, multas, accesorios y actualizaciones</t>
  </si>
  <si>
    <t>Otras indemnizaciones</t>
  </si>
  <si>
    <t>Indemnizaciones por juicios laborales</t>
  </si>
  <si>
    <t>Sentencias y resoluciones por autoridad competente</t>
  </si>
  <si>
    <t>Impuestos y derechos de importación</t>
  </si>
  <si>
    <t>Permisos y licencias</t>
  </si>
  <si>
    <t>Gastos de revalidación vehicular</t>
  </si>
  <si>
    <t>Gastos de escrituración y notariales</t>
  </si>
  <si>
    <t>Impuestos y derechos</t>
  </si>
  <si>
    <t>Servicios de cementerio</t>
  </si>
  <si>
    <t>Servicios funerarios</t>
  </si>
  <si>
    <t>Servicios funerarios y de cementerios</t>
  </si>
  <si>
    <t>Atención a visitantes</t>
  </si>
  <si>
    <t>Gastos de representación</t>
  </si>
  <si>
    <t>Exposiciones</t>
  </si>
  <si>
    <t>Apoyo a p y j frente único</t>
  </si>
  <si>
    <t>Reuniones del sindicato</t>
  </si>
  <si>
    <t>Feria de la salud</t>
  </si>
  <si>
    <t>Reuniones pensionados y jubilados</t>
  </si>
  <si>
    <t>Reuniones comusal</t>
  </si>
  <si>
    <t>Reuniones de consejo directivo</t>
  </si>
  <si>
    <t>Congresos y convenciones</t>
  </si>
  <si>
    <t>Otros eventos</t>
  </si>
  <si>
    <t>Día de la secretaria</t>
  </si>
  <si>
    <t>Día del padre</t>
  </si>
  <si>
    <t>Posada navideña</t>
  </si>
  <si>
    <t>Día del niño</t>
  </si>
  <si>
    <t>Día de la madre</t>
  </si>
  <si>
    <t>Día de la enfermera</t>
  </si>
  <si>
    <t>Día del medico</t>
  </si>
  <si>
    <t>Jornadas medicas aniversario</t>
  </si>
  <si>
    <t>Gastos de orden social y cultural</t>
  </si>
  <si>
    <t>Gastos de ceremonial</t>
  </si>
  <si>
    <t>Servicios de taxi y transporte colectivo</t>
  </si>
  <si>
    <t>Servicios de estacionamiento</t>
  </si>
  <si>
    <t>Otros servicios de traslado y hospedaje</t>
  </si>
  <si>
    <t>Servicios de traslado y viáticos de terceros</t>
  </si>
  <si>
    <t>Servicios integrales de traslado y viáticos</t>
  </si>
  <si>
    <t>Gastos de instalación y traslado de menaje</t>
  </si>
  <si>
    <t>Viáticos foráneos</t>
  </si>
  <si>
    <t>Viáticos en el extranjero</t>
  </si>
  <si>
    <t>Viáticos nacionales</t>
  </si>
  <si>
    <t>Viáticos en el país</t>
  </si>
  <si>
    <t>Autotransporte</t>
  </si>
  <si>
    <t>Pasajes marítimos, lacustres y fluviales</t>
  </si>
  <si>
    <t>Viajes nacionales y al extranjero</t>
  </si>
  <si>
    <t>Pasajes terrestres</t>
  </si>
  <si>
    <t>Vuelos  nacionales y al extranjero</t>
  </si>
  <si>
    <t>Pasajes aéreos</t>
  </si>
  <si>
    <t>SERVICIOS DE TRASLADOS Y VIÁTICOS</t>
  </si>
  <si>
    <t>Otros servicios de información</t>
  </si>
  <si>
    <t>Servicio de creación y difusión de contenido exclusivamente a través de internet</t>
  </si>
  <si>
    <t>Servicio de creación y difusión de contenido exclusivamente a través de Internet</t>
  </si>
  <si>
    <t>Servicios de la industria fílmica, del sonido y del video</t>
  </si>
  <si>
    <t>Servicios de revelado de fotografías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</si>
  <si>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</si>
  <si>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</si>
  <si>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Servicios de difusión en otros medios masivos</t>
  </si>
  <si>
    <t>Servicios de difusión en prensa escrita</t>
  </si>
  <si>
    <t>Difusión por radio, televisión y otros medios de mensajes sobre programas y actividades gubernamentales</t>
  </si>
  <si>
    <t>SERVICIOS DE COMUNICACIÓN SOCIAL Y PUBLICIDAD</t>
  </si>
  <si>
    <t>Servicios de fumigación y exterminación de plagas</t>
  </si>
  <si>
    <t>Servicios de jardinería y fumigación</t>
  </si>
  <si>
    <t>Servicios de desinfección y sanitizacion de instrumental e instalaciones</t>
  </si>
  <si>
    <t>Servicios de recolección de desechos biológico infecciosos</t>
  </si>
  <si>
    <t>Servicios de limpieza en instalaciones</t>
  </si>
  <si>
    <t>Servicios de lavandería</t>
  </si>
  <si>
    <t>Servicios de limpieza y manejo de desechos</t>
  </si>
  <si>
    <t>Reparación y mantenimiento de sub estaciones y plantas de emergencia</t>
  </si>
  <si>
    <t>Reparación y mantenimiento equipo para climatización</t>
  </si>
  <si>
    <t>Instalación, reparación y mantenimiento de maquinaria, otros equipos y herramienta</t>
  </si>
  <si>
    <t>Reparación y mantenimiento de equipo de defensa y seguridad</t>
  </si>
  <si>
    <t>Reparación y mantenimiento de equipo de transporte terrestre</t>
  </si>
  <si>
    <t>Reparación y mantenimiento de equipo de transporte</t>
  </si>
  <si>
    <t>Reparación y mantenimiento de instrumental y equipo médico menor</t>
  </si>
  <si>
    <t>Reparación y mantenimiento de equipo dental</t>
  </si>
  <si>
    <t>Reparación y mantenimiento equipo imagenologia</t>
  </si>
  <si>
    <t>Reparación y mantenimiento equipo de quirófano</t>
  </si>
  <si>
    <t>Instalación, reparación y mantenimiento de equipo e instrumental médico y de laboratorio</t>
  </si>
  <si>
    <t>Reparación y mantenimiento de otros equipos para tecnologías de la información</t>
  </si>
  <si>
    <t>Reparación y mantenimiento de equipo de computo</t>
  </si>
  <si>
    <t>Instalación, reparación y mantenimiento de equipo de cómputo y tecnología de la información</t>
  </si>
  <si>
    <t>Reparación y mantenimiento de muebles y equipo para oficina</t>
  </si>
  <si>
    <t>Instalación, reparación y mantenimiento de mobiliario y equipo de administración, educacional y recreativo</t>
  </si>
  <si>
    <t>Conservación y mantenimiento de edificios y locales</t>
  </si>
  <si>
    <t>Conservación y mantenimiento menor de inmuebles</t>
  </si>
  <si>
    <t>Servicios financieros, bancarios y comerciales integrales</t>
  </si>
  <si>
    <t>Comisiones por ventas</t>
  </si>
  <si>
    <t>Fletes y maniobras</t>
  </si>
  <si>
    <t>Almacenaje, envase y embalaje</t>
  </si>
  <si>
    <t>Seguro de bienes inmuebles</t>
  </si>
  <si>
    <t>Seguro de bienes muebles</t>
  </si>
  <si>
    <t>Seguro de bienes patrimoniales</t>
  </si>
  <si>
    <t>Seguros de responsabilidad patrimonial y fianzas</t>
  </si>
  <si>
    <t>Servicios de recaudación, traslado y custodia de valores</t>
  </si>
  <si>
    <t>Servicios de cobranza, investigación crediticia y similar</t>
  </si>
  <si>
    <t>Avalúos</t>
  </si>
  <si>
    <t>Comisiones e intereses bancarios</t>
  </si>
  <si>
    <t>Servicios financieros y bancarios</t>
  </si>
  <si>
    <t>Servicios de traslado</t>
  </si>
  <si>
    <t>Dosimetría</t>
  </si>
  <si>
    <t>Análisis clínicos</t>
  </si>
  <si>
    <t>Imagenologia</t>
  </si>
  <si>
    <t>Servicios de rayos x</t>
  </si>
  <si>
    <t>Servicios hospitalarios</t>
  </si>
  <si>
    <t>Servicios médicos por iguala</t>
  </si>
  <si>
    <t>Estudios Especiales</t>
  </si>
  <si>
    <t>Servicios médicos</t>
  </si>
  <si>
    <t>Servicios profesionales, científicos y técnicos integrales</t>
  </si>
  <si>
    <t>Servicios de vigilancia en instalaciones</t>
  </si>
  <si>
    <t>Servicios de vigilancia</t>
  </si>
  <si>
    <t>Servicios de protección y seguridad</t>
  </si>
  <si>
    <t>Otros servicios de apoyo</t>
  </si>
  <si>
    <t>Servicios de imprenta</t>
  </si>
  <si>
    <t>Servicios de apoyo administrativo, traducción, fotocopiado e impresión</t>
  </si>
  <si>
    <t>Servicios de investigación científica y desarrollo</t>
  </si>
  <si>
    <t>Servicios de capacitación y actualización al personal</t>
  </si>
  <si>
    <t>Servicios de capacitación</t>
  </si>
  <si>
    <t>Consultoría administrativa</t>
  </si>
  <si>
    <t>Planeación y desarrollo de sistemas informáticos</t>
  </si>
  <si>
    <t>Servicios de consultoría administrativa, procesos, técnica y en tecnologías de la información</t>
  </si>
  <si>
    <t>Servicios de diseño, arquitectura, ingeniería y actividades relacionadas</t>
  </si>
  <si>
    <t>Servicio de timbrado de nomina</t>
  </si>
  <si>
    <t>Servicios de auditoria contables y fiscales</t>
  </si>
  <si>
    <t>Servicios legales notariales y actuariales</t>
  </si>
  <si>
    <t>Servicios legales, de contabilidad, auditoría y relacionados</t>
  </si>
  <si>
    <t>Arrendamientos diversos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</si>
  <si>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</si>
  <si>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</si>
  <si>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</si>
  <si>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</si>
  <si>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otros equipos de transporte</t>
  </si>
  <si>
    <t>Arrendamiento de equipo de transporte terrestre</t>
  </si>
  <si>
    <t>Arrendamiento de equipo de transporte</t>
  </si>
  <si>
    <t>Arrendamiento de equipos  auxiliares de oxigeno</t>
  </si>
  <si>
    <t>Arrendamiento de otros equipos e instrumental medico</t>
  </si>
  <si>
    <t>Arrendamiento de equipo de imagenologia</t>
  </si>
  <si>
    <t>Arrendamiento de equipo quirúrgico</t>
  </si>
  <si>
    <t>Arrendamiento de equipo e instrumental médico y de laboratorio</t>
  </si>
  <si>
    <t>Arrendamiento de mobiliario</t>
  </si>
  <si>
    <t>Arrendamiento de equipo de tecnologías de la información</t>
  </si>
  <si>
    <t>Arrendamientos equipo fotocopiado</t>
  </si>
  <si>
    <t>Arrendamiento de mobiliario y equipo de administración, educacional y recreativo</t>
  </si>
  <si>
    <t>Arrendamiento de recintos para eventos oficiales</t>
  </si>
  <si>
    <t>Arrendamiento inmueble</t>
  </si>
  <si>
    <t>Arrendamiento de edificios</t>
  </si>
  <si>
    <t>Arrendamiento de terrenos</t>
  </si>
  <si>
    <t>Servicios integrales y otros servicios</t>
  </si>
  <si>
    <t>Servicio postal de mensajería y telégrafo internacional</t>
  </si>
  <si>
    <t>Servicio postal de mensajería y telegráfico nacional</t>
  </si>
  <si>
    <t>Servicios postales y telegráficos</t>
  </si>
  <si>
    <t>Servicios electrónicos</t>
  </si>
  <si>
    <t>Servicio de internet y transmisión de datos</t>
  </si>
  <si>
    <t>Servicios de acceso de Internet, redes y procesamiento de información</t>
  </si>
  <si>
    <t>Servicios de telecomunicaciones y satélites</t>
  </si>
  <si>
    <t>Servicio de radiocomunicación</t>
  </si>
  <si>
    <t>Telefonía celular</t>
  </si>
  <si>
    <t>Servicio telefónico</t>
  </si>
  <si>
    <t>Telefonía tradicional</t>
  </si>
  <si>
    <t>Agua potable inmuebles</t>
  </si>
  <si>
    <t>Agua</t>
  </si>
  <si>
    <t>Gas para equipo de climatización</t>
  </si>
  <si>
    <t>Gas</t>
  </si>
  <si>
    <t>Energía eléctrica inmuebles</t>
  </si>
  <si>
    <t>Energía eléctrica</t>
  </si>
  <si>
    <t>Refacciones y accesorios para equipos de climatización</t>
  </si>
  <si>
    <t>Refacciones y accesorios menores otros bienes muebles</t>
  </si>
  <si>
    <t>Refacciones y accesorios menores de maquinaria y otros equipos</t>
  </si>
  <si>
    <t>Refacciones y accesorios menores de equipo de defensa y seguridad</t>
  </si>
  <si>
    <t>Componentes diversos</t>
  </si>
  <si>
    <t>Refacciones y accesorios menores de equipo de transporte</t>
  </si>
  <si>
    <t>Refacciones y accesorios para instrumental</t>
  </si>
  <si>
    <t>Refacciones y accesorios para equipo de odontología</t>
  </si>
  <si>
    <t>Refacciones y accesorios para equipo de imagenologia</t>
  </si>
  <si>
    <t>Refacciones y accesorios para equipo de quirófano</t>
  </si>
  <si>
    <t>Refacciones y accesorios menores de equipo e instrumental médico y de laboratorio</t>
  </si>
  <si>
    <t>Componentes y accesorios externos</t>
  </si>
  <si>
    <t>Tarjetas memorias y componentes internos</t>
  </si>
  <si>
    <t>Refacciones y accesorios menores de equipo de cómputo y tecnologías de la información</t>
  </si>
  <si>
    <t>Refacciones y accesorios para muebles de oficina</t>
  </si>
  <si>
    <t>Refacciones y accesorios para equipo de oficina</t>
  </si>
  <si>
    <t>Refacciones y accesorios menores de mobiliario y equipo de administración, educacional y recreativo</t>
  </si>
  <si>
    <t>Herrajes y cerraduras</t>
  </si>
  <si>
    <t>Refacciones y accesorios menores de edificios</t>
  </si>
  <si>
    <t>Utensilios diversos para mantenimiento</t>
  </si>
  <si>
    <t>Herramientas menores</t>
  </si>
  <si>
    <t>Prendas de protección para seguridad pública y nacional</t>
  </si>
  <si>
    <t>Materiales de seguridad pública</t>
  </si>
  <si>
    <t>Sustancias y materiales explosivos</t>
  </si>
  <si>
    <t>MATERIALES Y SUMINISTROS PARA SEGURIDAD</t>
  </si>
  <si>
    <t>Colchas sabanas y toallas</t>
  </si>
  <si>
    <t>Blancos y otros productos textiles, excepto prendas de vestir</t>
  </si>
  <si>
    <t>Productos textiles</t>
  </si>
  <si>
    <t>Artículos deportivos</t>
  </si>
  <si>
    <t>Prendas de seguridad y protección personal</t>
  </si>
  <si>
    <t>Otros</t>
  </si>
  <si>
    <t>Vestuario médico de enfermería y de quirófano</t>
  </si>
  <si>
    <t>Vestuario y uniformes</t>
  </si>
  <si>
    <t>Carbón y sus derivados</t>
  </si>
  <si>
    <t>Lubricantes y aditivos para uso automotriz</t>
  </si>
  <si>
    <t>Gasolina y diésel</t>
  </si>
  <si>
    <t>Combustibles, lubricantes y aditivos</t>
  </si>
  <si>
    <t>Sales ácidos y alcoholes</t>
  </si>
  <si>
    <t>Otros productos químicos</t>
  </si>
  <si>
    <t>Fibras sintéticas, hules, plásticos y derivados</t>
  </si>
  <si>
    <t>Papel para sonografia</t>
  </si>
  <si>
    <t>Medios de contraste</t>
  </si>
  <si>
    <t>Placas para imagenologia</t>
  </si>
  <si>
    <t>Materiales, accesorios y suministros de laboratorio</t>
  </si>
  <si>
    <t>Materiales e insumos para cardiología</t>
  </si>
  <si>
    <t>Materiales e insumos para ortopedia</t>
  </si>
  <si>
    <t>Materiales y suministros para curación</t>
  </si>
  <si>
    <t>Materiales, accesorios y suministros médicos</t>
  </si>
  <si>
    <t>Medicamento en hospitales</t>
  </si>
  <si>
    <t>Soluciones anestésicas</t>
  </si>
  <si>
    <t>insumos para odontología</t>
  </si>
  <si>
    <t>Soluciones e insumos para diálisis</t>
  </si>
  <si>
    <t>Oxígeno y gases medicinales</t>
  </si>
  <si>
    <t>Medicamento oncológico y de alta especialidad</t>
  </si>
  <si>
    <t>Medicamento tercer nivel</t>
  </si>
  <si>
    <t>Medicamento segundo nivel</t>
  </si>
  <si>
    <t>Medicamento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</si>
  <si>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</si>
  <si>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</si>
  <si>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</si>
  <si>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</si>
  <si>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</si>
  <si>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Focos tubos lámparas e insumos diversos</t>
  </si>
  <si>
    <t>Material eléctrico y electrónico</t>
  </si>
  <si>
    <t>Vidrios, cristales y espejos</t>
  </si>
  <si>
    <t>Vidrio y productos de vidrio</t>
  </si>
  <si>
    <t>Madera y productos de madera</t>
  </si>
  <si>
    <t>Cal, yeso y productos de yeso</t>
  </si>
  <si>
    <t>Productos adhesivos y de recubrimiento</t>
  </si>
  <si>
    <t>Cemento y productos de concreto</t>
  </si>
  <si>
    <t>Pisos y cerámicos</t>
  </si>
  <si>
    <t>Accesorios sanitarios</t>
  </si>
  <si>
    <t>Productos minerales no metálicos</t>
  </si>
  <si>
    <t>Otros productos adquiridos como materia prima</t>
  </si>
  <si>
    <t>Mercancías adquiridas para su comercialización</t>
  </si>
  <si>
    <t>Productos de cuero, piel, plástico y hule adquiridos como materia prima</t>
  </si>
  <si>
    <t>Productos metálicos y a base de minerales no metálicos adquiridos como materia prima</t>
  </si>
  <si>
    <t>Productos químicos, farmacéuticos y de laboratorio adquiridos como materia prima</t>
  </si>
  <si>
    <t>Combustibles, lubricantes, aditivos, carbón y sus derivados adquiridos como materia prima</t>
  </si>
  <si>
    <t>Productos de papel, cartón e impresos adquiridos como materia prima</t>
  </si>
  <si>
    <t>Insumos textiles adquiridos como materia prima</t>
  </si>
  <si>
    <t>Productos alimenticios, agropecuarios y forestales adquiridos como materia prima</t>
  </si>
  <si>
    <t>MATERIAS PRIMAS Y MATERIALES DE PRODUCCIÓN Y COMERCIALIZACIÓN</t>
  </si>
  <si>
    <t>Electrodomésticos</t>
  </si>
  <si>
    <t>Cristalería y vajillas</t>
  </si>
  <si>
    <t>Utensilios para el servicio de alimentación</t>
  </si>
  <si>
    <t>Productos alimenticios para animales</t>
  </si>
  <si>
    <t>Productos alimenticios por atención a visitantes</t>
  </si>
  <si>
    <t>Productos alimenticios en festividades y eventos oficiales</t>
  </si>
  <si>
    <t>Productos alimenticios para el personal</t>
  </si>
  <si>
    <t>Productos alimenticios para pacientes</t>
  </si>
  <si>
    <t>Productos alimenticios para personas</t>
  </si>
  <si>
    <t>Insumos para credencialización</t>
  </si>
  <si>
    <t>Materiales para el registro e identificación de bienes y personas</t>
  </si>
  <si>
    <t>Material didáctico e informativo</t>
  </si>
  <si>
    <t>Materiales y útiles de enseñanza</t>
  </si>
  <si>
    <t>Utensilios y productos para aseo</t>
  </si>
  <si>
    <t>Material de limpieza</t>
  </si>
  <si>
    <t>Anuncios impresos</t>
  </si>
  <si>
    <t>Suscripciones</t>
  </si>
  <si>
    <t>Información y material video grabado</t>
  </si>
  <si>
    <t>Libros revistas y material impreso</t>
  </si>
  <si>
    <t>Material impreso e información digital</t>
  </si>
  <si>
    <t>Accesorios menores e insumos para limpieza y conservación</t>
  </si>
  <si>
    <t>Medios ópticos y magnéticos para almacenamiento de datos</t>
  </si>
  <si>
    <t>Tóner y tintas para impresión</t>
  </si>
  <si>
    <t>Materiales, útiles y equipos menores de tecnologías de la información y comunicaciones</t>
  </si>
  <si>
    <t>Material estadístico y geográfico</t>
  </si>
  <si>
    <t>Materiales para encuadernación</t>
  </si>
  <si>
    <t>Insumos para fotografía</t>
  </si>
  <si>
    <t>Insumos tintas medios de fijación</t>
  </si>
  <si>
    <t>Materiales y útiles de impresión y reproducción</t>
  </si>
  <si>
    <t>Productos desechables para servicio de oficina</t>
  </si>
  <si>
    <t>Útiles y equipos menores de oficina</t>
  </si>
  <si>
    <t>Papelería y útiles para escritorio</t>
  </si>
  <si>
    <t>Materiales, útiles y equipos menores de oficina</t>
  </si>
  <si>
    <t>Recompensas</t>
  </si>
  <si>
    <t>Estímulos</t>
  </si>
  <si>
    <t>PAGO DE ESTÍMULOS A SERVIDORES PÚBLICOS</t>
  </si>
  <si>
    <t>Otras previsiones</t>
  </si>
  <si>
    <t>Previsión para incremento prestaciones sociales y económicas</t>
  </si>
  <si>
    <t>Previsión para incremento prestaciones contractuales</t>
  </si>
  <si>
    <t>Previsión para incremento de gratificación de fin de año</t>
  </si>
  <si>
    <t>Previsión para incremento compensación tabulada</t>
  </si>
  <si>
    <t>Previsión para incremento salarial</t>
  </si>
  <si>
    <t>Previsiones de carácter laboral, económica y de seguridad social</t>
  </si>
  <si>
    <t>PREVISIONES</t>
  </si>
  <si>
    <t>Otras prestaciones sociales y económicas</t>
  </si>
  <si>
    <t>Apoyo institucional de seguridad social</t>
  </si>
  <si>
    <t>Becas para trabajadores</t>
  </si>
  <si>
    <t>Puntualidad</t>
  </si>
  <si>
    <t>Desempeño</t>
  </si>
  <si>
    <t>Asignación por responsabilidad extraordinaria</t>
  </si>
  <si>
    <t>apoyo médico didáctico (actualización)</t>
  </si>
  <si>
    <t>Prestaciones Económicas</t>
  </si>
  <si>
    <t>Prestaciones Sociales</t>
  </si>
  <si>
    <t>Ayudas eventuales para la capacitación del personal</t>
  </si>
  <si>
    <t>Apoyos a la capacitación de los servidores públicos</t>
  </si>
  <si>
    <t>Contribuciones a cargo del trabajador pagadas por el patrón</t>
  </si>
  <si>
    <t>Ayuda adquisición de lentes</t>
  </si>
  <si>
    <t>Ayuda por defunción</t>
  </si>
  <si>
    <t>Apoyo despensa</t>
  </si>
  <si>
    <t>Prestaciones contractuales</t>
  </si>
  <si>
    <t>Finiquito por Pensión de Invalidez</t>
  </si>
  <si>
    <t>Finiquito por pensión de retiro</t>
  </si>
  <si>
    <t>Finiquito por jubilación</t>
  </si>
  <si>
    <t>Finiquito por retiro voluntario</t>
  </si>
  <si>
    <t>Prestaciones y haberes de retiro</t>
  </si>
  <si>
    <t>Otras Indemnizaciones</t>
  </si>
  <si>
    <t>Indemnizaciones por despido</t>
  </si>
  <si>
    <t>Indemnizaciones por accidentes de trabajo</t>
  </si>
  <si>
    <t>Indemnizaciones</t>
  </si>
  <si>
    <t>Cuotas para el fondo de ahorro y fondo de trabajo</t>
  </si>
  <si>
    <t>OTRAS PRESTACIONES SOCIALES Y ECONÓMICAS</t>
  </si>
  <si>
    <t>Aportaciones para seguros</t>
  </si>
  <si>
    <t>Aportaciones al sistema para el retiro</t>
  </si>
  <si>
    <t>Aportaciones a fondos de vivienda</t>
  </si>
  <si>
    <t>Aportación institucional para fondo de pensiones y jubilaciones</t>
  </si>
  <si>
    <t>Aportación institucional para servicio medico</t>
  </si>
  <si>
    <t>Aportaciones de seguridad social</t>
  </si>
  <si>
    <t>SEGURIDAD SOCIAL</t>
  </si>
  <si>
    <t>Participaciones por vigilancia en el cumplimiento de las leyes y custodia de valores</t>
  </si>
  <si>
    <t>Honorarios especiales</t>
  </si>
  <si>
    <t>Asignaciones de técnico, de mando, por comisión, de vuelo y de técnico especial</t>
  </si>
  <si>
    <t>Sobrehaberes</t>
  </si>
  <si>
    <t>Compensaciones adicionales por servicios especiales</t>
  </si>
  <si>
    <t>Compensaciones</t>
  </si>
  <si>
    <t>Horas extraordinarias</t>
  </si>
  <si>
    <t>Gratificación de fin de año</t>
  </si>
  <si>
    <t>Prima Dominical</t>
  </si>
  <si>
    <t>Primas vacacional</t>
  </si>
  <si>
    <t>Primas de vacaciones, dominical y gratificación de fin de año</t>
  </si>
  <si>
    <t>Reconocimiento institucional por unica vez</t>
  </si>
  <si>
    <t>Primas por años de servicios efectivos prestados</t>
  </si>
  <si>
    <t>REMUNERACIONES ADICIONALES Y ESPECIALES</t>
  </si>
  <si>
    <t>Retribución a los representantes de los trabajadores y de los patrones en la junta de conciliación y arbitraje</t>
  </si>
  <si>
    <t>Retribución a los representantes de los trabajadores y de los patrones en la Junta de Conciliación y Arbitraje</t>
  </si>
  <si>
    <t>Retribuciones por servicios de carácter social</t>
  </si>
  <si>
    <t>Sueldos por suplencias e interinatos</t>
  </si>
  <si>
    <t>Sueldos base al personal eventual</t>
  </si>
  <si>
    <t>Honorarios asimilables a salarios</t>
  </si>
  <si>
    <t>REMUNERACIONES AL PERSONAL DE CARÁCTER TRANSITORIO</t>
  </si>
  <si>
    <t>Remuneraciones por adscripción laboral en el extranjero</t>
  </si>
  <si>
    <t>Sueldo por suplencias e interinatos</t>
  </si>
  <si>
    <t>Sueldos base al personal permanente</t>
  </si>
  <si>
    <t>Haberes</t>
  </si>
  <si>
    <t>Dietas</t>
  </si>
  <si>
    <t>REMUNERACIONES AL PERSONAL DE CARÁCTER PERMANENTE</t>
  </si>
  <si>
    <t>SERVICIOS PERSONALES</t>
  </si>
  <si>
    <t>TOTAL AL 31 DIC 2024 ANTEPROYECTO</t>
  </si>
  <si>
    <t xml:space="preserve">DESCRIPCION </t>
  </si>
  <si>
    <t>ID</t>
  </si>
  <si>
    <t>Programa Anual de Adquisiciones, Arrendamientos y Contratación de Servicios</t>
  </si>
  <si>
    <t xml:space="preserve">                        </t>
  </si>
  <si>
    <t>PROYECTO 2024</t>
  </si>
  <si>
    <t xml:space="preserve">                           DIRECTOR                                                                                           SUBDIRECTORA ADMINISTRATIVA                                                                          </t>
  </si>
  <si>
    <t>REFACCIONES Y ACCESORIOS PARA EQUIPO DE IMAGENOLOGÍA</t>
  </si>
  <si>
    <t>30 JUNIO 2024</t>
  </si>
  <si>
    <t>ING. JUAN ANTONIO GONZÁLEZ VILLASEÑOR                                                         C.P. SILVIA VALDEZ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</si>
</sst>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\$* #,##0.00_-;&quot;-$&quot;* #,##0.00_-;_-\$* \-??_-;_-@_-"/>
    <numFmt numFmtId="165" formatCode="_-\$* #,##0_-;&quot;-$&quot;* #,##0_-;_-\$* \-??_-;_-@_-"/>
    <numFmt numFmtId="166" formatCode="[$$-80A]#,##0.00;[Red]\-[$$-80A]#,##0.00"/>
    <numFmt numFmtId="167" formatCode="\$#,##0.00;[Red]&quot;-$&quot;#,##0.00"/>
    <numFmt numFmtId="168" formatCode="_-[$$-80A]* #,##0.00_-;\-[$$-80A]* #,##0.00_-;_-[$$-80A]* \-??_-;_-@_-"/>
    <numFmt numFmtId="169" formatCode="_-&quot;$&quot;* #,##0_-;\-&quot;$&quot;* #,##0_-;_-&quot;$&quot;* &quot;-&quot;??_-;_-@_-"/>
    <numFmt numFmtId="170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333333"/>
      <name val="Source Sans Pro"/>
      <family val="2"/>
      <charset val="1"/>
    </font>
    <font>
      <b/>
      <sz val="11"/>
      <color rgb="FF000000"/>
      <name val="Calibri"/>
      <family val="2"/>
      <charset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u/>
      <sz val="7.5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558ED5"/>
        <bgColor rgb="FF808080"/>
      </patternFill>
    </fill>
    <fill>
      <patternFill patternType="solid">
        <fgColor rgb="FFDCE6F2"/>
        <bgColor rgb="FFCCFFFF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80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8EA9DB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Border="0" applyProtection="0"/>
    <xf numFmtId="0" fontId="17" fillId="0" borderId="0"/>
    <xf numFmtId="43" fontId="1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2" borderId="4" xfId="2" applyFont="1" applyFill="1" applyBorder="1" applyAlignment="1">
      <alignment vertical="center"/>
    </xf>
    <xf numFmtId="165" fontId="4" fillId="2" borderId="4" xfId="3" applyNumberFormat="1" applyFont="1" applyFill="1" applyBorder="1" applyAlignment="1" applyProtection="1">
      <alignment vertical="center"/>
    </xf>
    <xf numFmtId="0" fontId="3" fillId="0" borderId="0" xfId="2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4" fillId="3" borderId="5" xfId="2" applyFont="1" applyFill="1" applyBorder="1"/>
    <xf numFmtId="0" fontId="4" fillId="3" borderId="6" xfId="2" applyFont="1" applyFill="1" applyBorder="1"/>
    <xf numFmtId="0" fontId="4" fillId="3" borderId="7" xfId="2" applyFont="1" applyFill="1" applyBorder="1"/>
    <xf numFmtId="165" fontId="4" fillId="3" borderId="6" xfId="3" applyNumberFormat="1" applyFont="1" applyFill="1" applyBorder="1" applyProtection="1"/>
    <xf numFmtId="0" fontId="4" fillId="0" borderId="8" xfId="2" applyFont="1" applyBorder="1"/>
    <xf numFmtId="0" fontId="3" fillId="0" borderId="8" xfId="2" applyFont="1" applyBorder="1"/>
    <xf numFmtId="0" fontId="3" fillId="0" borderId="9" xfId="2" applyFont="1" applyBorder="1" applyAlignment="1">
      <alignment horizontal="left" indent="5"/>
    </xf>
    <xf numFmtId="165" fontId="3" fillId="0" borderId="10" xfId="3" applyNumberFormat="1" applyFont="1" applyBorder="1" applyProtection="1"/>
    <xf numFmtId="0" fontId="4" fillId="3" borderId="8" xfId="2" applyFont="1" applyFill="1" applyBorder="1"/>
    <xf numFmtId="165" fontId="4" fillId="3" borderId="10" xfId="3" applyNumberFormat="1" applyFont="1" applyFill="1" applyBorder="1" applyProtection="1"/>
    <xf numFmtId="0" fontId="4" fillId="0" borderId="12" xfId="2" applyFont="1" applyBorder="1"/>
    <xf numFmtId="0" fontId="3" fillId="0" borderId="12" xfId="2" applyFont="1" applyBorder="1"/>
    <xf numFmtId="0" fontId="3" fillId="0" borderId="13" xfId="2" applyFont="1" applyBorder="1" applyAlignment="1">
      <alignment horizontal="left" indent="5"/>
    </xf>
    <xf numFmtId="165" fontId="3" fillId="0" borderId="14" xfId="3" applyNumberFormat="1" applyFont="1" applyBorder="1" applyProtection="1"/>
    <xf numFmtId="0" fontId="4" fillId="3" borderId="15" xfId="2" applyFont="1" applyFill="1" applyBorder="1"/>
    <xf numFmtId="165" fontId="4" fillId="3" borderId="17" xfId="3" applyNumberFormat="1" applyFont="1" applyFill="1" applyBorder="1" applyProtection="1"/>
    <xf numFmtId="0" fontId="4" fillId="0" borderId="9" xfId="2" applyFont="1" applyBorder="1"/>
    <xf numFmtId="0" fontId="3" fillId="0" borderId="9" xfId="2" applyFont="1" applyBorder="1"/>
    <xf numFmtId="0" fontId="3" fillId="0" borderId="9" xfId="2" applyFont="1" applyBorder="1" applyAlignment="1">
      <alignment wrapText="1"/>
    </xf>
    <xf numFmtId="165" fontId="3" fillId="0" borderId="9" xfId="3" applyNumberFormat="1" applyFont="1" applyBorder="1" applyProtection="1"/>
    <xf numFmtId="0" fontId="6" fillId="0" borderId="9" xfId="2" applyFont="1" applyBorder="1" applyAlignment="1">
      <alignment horizontal="center" vertical="center"/>
    </xf>
    <xf numFmtId="166" fontId="2" fillId="0" borderId="9" xfId="2" applyNumberFormat="1" applyBorder="1"/>
    <xf numFmtId="0" fontId="6" fillId="4" borderId="9" xfId="2" applyFont="1" applyFill="1" applyBorder="1" applyAlignment="1">
      <alignment horizontal="center" vertical="center"/>
    </xf>
    <xf numFmtId="0" fontId="6" fillId="5" borderId="9" xfId="2" applyFont="1" applyFill="1" applyBorder="1" applyAlignment="1">
      <alignment horizontal="center" vertical="center"/>
    </xf>
    <xf numFmtId="0" fontId="6" fillId="6" borderId="9" xfId="2" applyFont="1" applyFill="1" applyBorder="1" applyAlignment="1">
      <alignment horizontal="center" vertical="center"/>
    </xf>
    <xf numFmtId="21" fontId="3" fillId="0" borderId="9" xfId="2" applyNumberFormat="1" applyFont="1" applyBorder="1" applyAlignment="1">
      <alignment wrapText="1"/>
    </xf>
    <xf numFmtId="0" fontId="6" fillId="7" borderId="9" xfId="2" applyFont="1" applyFill="1" applyBorder="1" applyAlignment="1">
      <alignment horizontal="center" vertical="center"/>
    </xf>
    <xf numFmtId="165" fontId="3" fillId="0" borderId="9" xfId="3" applyNumberFormat="1" applyFont="1" applyBorder="1" applyAlignment="1" applyProtection="1">
      <alignment horizontal="right"/>
    </xf>
    <xf numFmtId="0" fontId="3" fillId="0" borderId="9" xfId="2" applyFont="1" applyBorder="1" applyAlignment="1">
      <alignment horizontal="left" vertical="center" wrapText="1"/>
    </xf>
    <xf numFmtId="1" fontId="7" fillId="7" borderId="9" xfId="2" applyNumberFormat="1" applyFont="1" applyFill="1" applyBorder="1" applyAlignment="1">
      <alignment horizontal="center" vertical="center" wrapText="1"/>
    </xf>
    <xf numFmtId="164" fontId="8" fillId="0" borderId="9" xfId="3" applyFont="1" applyBorder="1" applyProtection="1"/>
    <xf numFmtId="167" fontId="8" fillId="0" borderId="9" xfId="3" applyNumberFormat="1" applyFont="1" applyBorder="1" applyProtection="1"/>
    <xf numFmtId="0" fontId="3" fillId="0" borderId="9" xfId="2" applyFont="1" applyBorder="1" applyAlignment="1">
      <alignment vertical="center"/>
    </xf>
    <xf numFmtId="164" fontId="8" fillId="8" borderId="9" xfId="3" applyFont="1" applyFill="1" applyBorder="1" applyProtection="1"/>
    <xf numFmtId="168" fontId="8" fillId="0" borderId="9" xfId="2" applyNumberFormat="1" applyFont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/>
    </xf>
    <xf numFmtId="0" fontId="9" fillId="0" borderId="0" xfId="2" applyFont="1"/>
    <xf numFmtId="0" fontId="10" fillId="0" borderId="9" xfId="2" applyFont="1" applyBorder="1"/>
    <xf numFmtId="164" fontId="11" fillId="0" borderId="9" xfId="3" applyFont="1" applyBorder="1" applyProtection="1"/>
    <xf numFmtId="0" fontId="9" fillId="0" borderId="18" xfId="2" applyFont="1" applyBorder="1"/>
    <xf numFmtId="0" fontId="10" fillId="9" borderId="9" xfId="2" applyFont="1" applyFill="1" applyBorder="1"/>
    <xf numFmtId="164" fontId="11" fillId="0" borderId="0" xfId="3" applyFont="1" applyBorder="1" applyProtection="1"/>
    <xf numFmtId="164" fontId="11" fillId="0" borderId="9" xfId="3" applyFont="1" applyBorder="1" applyAlignment="1" applyProtection="1">
      <alignment horizontal="right"/>
    </xf>
    <xf numFmtId="0" fontId="9" fillId="0" borderId="0" xfId="2" applyFont="1" applyAlignment="1">
      <alignment horizontal="right"/>
    </xf>
    <xf numFmtId="0" fontId="12" fillId="9" borderId="9" xfId="2" applyFont="1" applyFill="1" applyBorder="1" applyAlignment="1">
      <alignment horizontal="left"/>
    </xf>
    <xf numFmtId="44" fontId="9" fillId="0" borderId="0" xfId="2" applyNumberFormat="1" applyFont="1" applyAlignment="1">
      <alignment horizontal="center"/>
    </xf>
    <xf numFmtId="0" fontId="2" fillId="0" borderId="0" xfId="2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10" borderId="4" xfId="0" applyFont="1" applyFill="1" applyBorder="1" applyAlignment="1">
      <alignment vertical="center"/>
    </xf>
    <xf numFmtId="169" fontId="13" fillId="10" borderId="4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9" fontId="9" fillId="0" borderId="0" xfId="0" applyNumberFormat="1" applyFont="1" applyAlignment="1">
      <alignment vertical="center"/>
    </xf>
    <xf numFmtId="0" fontId="13" fillId="11" borderId="5" xfId="0" applyFont="1" applyFill="1" applyBorder="1"/>
    <xf numFmtId="0" fontId="13" fillId="11" borderId="6" xfId="0" applyFont="1" applyFill="1" applyBorder="1"/>
    <xf numFmtId="0" fontId="13" fillId="11" borderId="7" xfId="0" applyFont="1" applyFill="1" applyBorder="1"/>
    <xf numFmtId="169" fontId="13" fillId="11" borderId="6" xfId="1" applyNumberFormat="1" applyFont="1" applyFill="1" applyBorder="1"/>
    <xf numFmtId="0" fontId="13" fillId="0" borderId="8" xfId="0" applyFont="1" applyBorder="1"/>
    <xf numFmtId="0" fontId="9" fillId="0" borderId="8" xfId="0" applyFont="1" applyBorder="1"/>
    <xf numFmtId="0" fontId="9" fillId="0" borderId="9" xfId="0" applyFont="1" applyBorder="1" applyAlignment="1">
      <alignment horizontal="left" indent="4"/>
    </xf>
    <xf numFmtId="169" fontId="9" fillId="0" borderId="10" xfId="1" applyNumberFormat="1" applyFont="1" applyBorder="1"/>
    <xf numFmtId="0" fontId="13" fillId="11" borderId="8" xfId="0" applyFont="1" applyFill="1" applyBorder="1"/>
    <xf numFmtId="169" fontId="13" fillId="11" borderId="10" xfId="1" applyNumberFormat="1" applyFont="1" applyFill="1" applyBorder="1"/>
    <xf numFmtId="0" fontId="13" fillId="0" borderId="12" xfId="0" applyFont="1" applyBorder="1"/>
    <xf numFmtId="0" fontId="9" fillId="0" borderId="12" xfId="0" applyFont="1" applyBorder="1"/>
    <xf numFmtId="0" fontId="9" fillId="0" borderId="13" xfId="0" applyFont="1" applyBorder="1" applyAlignment="1">
      <alignment horizontal="left" indent="4"/>
    </xf>
    <xf numFmtId="169" fontId="9" fillId="0" borderId="14" xfId="1" applyNumberFormat="1" applyFont="1" applyBorder="1"/>
    <xf numFmtId="0" fontId="9" fillId="0" borderId="9" xfId="0" applyFont="1" applyBorder="1" applyAlignment="1">
      <alignment horizontal="left" indent="5"/>
    </xf>
    <xf numFmtId="169" fontId="15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169" fontId="13" fillId="10" borderId="21" xfId="1" applyNumberFormat="1" applyFont="1" applyFill="1" applyBorder="1" applyAlignment="1">
      <alignment vertical="center"/>
    </xf>
    <xf numFmtId="169" fontId="13" fillId="11" borderId="9" xfId="1" applyNumberFormat="1" applyFont="1" applyFill="1" applyBorder="1"/>
    <xf numFmtId="0" fontId="13" fillId="0" borderId="9" xfId="0" applyFont="1" applyBorder="1"/>
    <xf numFmtId="0" fontId="13" fillId="0" borderId="22" xfId="0" applyFont="1" applyBorder="1"/>
    <xf numFmtId="0" fontId="16" fillId="0" borderId="9" xfId="0" applyFont="1" applyBorder="1"/>
    <xf numFmtId="44" fontId="16" fillId="0" borderId="9" xfId="0" applyNumberFormat="1" applyFont="1" applyBorder="1"/>
    <xf numFmtId="0" fontId="16" fillId="0" borderId="8" xfId="0" applyFont="1" applyBorder="1"/>
    <xf numFmtId="0" fontId="9" fillId="0" borderId="9" xfId="0" applyFont="1" applyBorder="1"/>
    <xf numFmtId="169" fontId="9" fillId="0" borderId="9" xfId="1" applyNumberFormat="1" applyFont="1" applyBorder="1"/>
    <xf numFmtId="0" fontId="13" fillId="11" borderId="22" xfId="0" applyFont="1" applyFill="1" applyBorder="1"/>
    <xf numFmtId="0" fontId="16" fillId="0" borderId="0" xfId="0" applyFont="1"/>
    <xf numFmtId="0" fontId="13" fillId="10" borderId="1" xfId="0" applyFont="1" applyFill="1" applyBorder="1" applyAlignment="1">
      <alignment vertical="center"/>
    </xf>
    <xf numFmtId="169" fontId="13" fillId="10" borderId="24" xfId="1" applyNumberFormat="1" applyFont="1" applyFill="1" applyBorder="1" applyAlignment="1">
      <alignment vertical="center"/>
    </xf>
    <xf numFmtId="0" fontId="13" fillId="11" borderId="9" xfId="0" applyFont="1" applyFill="1" applyBorder="1"/>
    <xf numFmtId="0" fontId="13" fillId="10" borderId="17" xfId="0" applyFont="1" applyFill="1" applyBorder="1" applyAlignment="1">
      <alignment vertical="center"/>
    </xf>
    <xf numFmtId="169" fontId="13" fillId="10" borderId="9" xfId="1" applyNumberFormat="1" applyFont="1" applyFill="1" applyBorder="1" applyAlignment="1">
      <alignment vertical="center"/>
    </xf>
    <xf numFmtId="44" fontId="9" fillId="0" borderId="0" xfId="0" applyNumberFormat="1" applyFont="1"/>
    <xf numFmtId="44" fontId="9" fillId="0" borderId="0" xfId="1" applyFont="1"/>
    <xf numFmtId="0" fontId="10" fillId="12" borderId="9" xfId="2" applyFont="1" applyFill="1" applyBorder="1" applyAlignment="1">
      <alignment horizontal="center"/>
    </xf>
    <xf numFmtId="0" fontId="10" fillId="13" borderId="9" xfId="2" applyFont="1" applyFill="1" applyBorder="1" applyAlignment="1">
      <alignment horizontal="center"/>
    </xf>
    <xf numFmtId="0" fontId="10" fillId="14" borderId="9" xfId="2" applyFont="1" applyFill="1" applyBorder="1" applyAlignment="1">
      <alignment horizontal="center"/>
    </xf>
    <xf numFmtId="0" fontId="12" fillId="13" borderId="9" xfId="2" applyFont="1" applyFill="1" applyBorder="1" applyAlignment="1">
      <alignment horizontal="center"/>
    </xf>
    <xf numFmtId="0" fontId="12" fillId="12" borderId="9" xfId="2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10" fillId="9" borderId="0" xfId="2" applyFont="1" applyFill="1"/>
    <xf numFmtId="164" fontId="9" fillId="0" borderId="0" xfId="2" applyNumberFormat="1" applyFont="1"/>
    <xf numFmtId="0" fontId="17" fillId="0" borderId="0" xfId="4"/>
    <xf numFmtId="44" fontId="17" fillId="0" borderId="0" xfId="4" applyNumberFormat="1"/>
    <xf numFmtId="43" fontId="17" fillId="0" borderId="0" xfId="4" applyNumberFormat="1"/>
    <xf numFmtId="0" fontId="18" fillId="0" borderId="0" xfId="4" applyFont="1" applyAlignment="1">
      <alignment horizontal="left" vertical="top" wrapText="1"/>
    </xf>
    <xf numFmtId="0" fontId="19" fillId="0" borderId="9" xfId="4" applyFont="1" applyBorder="1" applyAlignment="1">
      <alignment horizontal="left" vertical="top" wrapText="1"/>
    </xf>
    <xf numFmtId="0" fontId="20" fillId="15" borderId="9" xfId="4" applyFont="1" applyFill="1" applyBorder="1" applyAlignment="1">
      <alignment horizontal="left" vertical="top" wrapText="1"/>
    </xf>
    <xf numFmtId="0" fontId="21" fillId="16" borderId="9" xfId="4" applyFont="1" applyFill="1" applyBorder="1" applyAlignment="1">
      <alignment horizontal="left" vertical="top" wrapText="1"/>
    </xf>
    <xf numFmtId="0" fontId="17" fillId="0" borderId="9" xfId="4" applyBorder="1"/>
    <xf numFmtId="43" fontId="19" fillId="0" borderId="9" xfId="5" applyFont="1" applyFill="1" applyBorder="1" applyAlignment="1" applyProtection="1">
      <alignment horizontal="left" vertical="top" wrapText="1"/>
    </xf>
    <xf numFmtId="0" fontId="19" fillId="17" borderId="9" xfId="4" applyFont="1" applyFill="1" applyBorder="1" applyAlignment="1">
      <alignment horizontal="left" vertical="top" wrapText="1"/>
    </xf>
    <xf numFmtId="0" fontId="17" fillId="14" borderId="0" xfId="4" applyFill="1"/>
    <xf numFmtId="43" fontId="19" fillId="14" borderId="9" xfId="5" applyFont="1" applyFill="1" applyBorder="1" applyAlignment="1" applyProtection="1">
      <alignment horizontal="left" vertical="top" wrapText="1"/>
    </xf>
    <xf numFmtId="0" fontId="19" fillId="14" borderId="9" xfId="4" applyFont="1" applyFill="1" applyBorder="1" applyAlignment="1">
      <alignment horizontal="left" vertical="top" wrapText="1"/>
    </xf>
    <xf numFmtId="43" fontId="22" fillId="12" borderId="9" xfId="5" applyFont="1" applyFill="1" applyBorder="1" applyAlignment="1">
      <alignment wrapText="1"/>
    </xf>
    <xf numFmtId="0" fontId="23" fillId="18" borderId="9" xfId="4" applyFont="1" applyFill="1" applyBorder="1"/>
    <xf numFmtId="0" fontId="23" fillId="18" borderId="0" xfId="4" applyFont="1" applyFill="1"/>
    <xf numFmtId="0" fontId="24" fillId="0" borderId="18" xfId="4" applyFont="1" applyBorder="1" applyAlignment="1">
      <alignment horizontal="center"/>
    </xf>
    <xf numFmtId="2" fontId="19" fillId="0" borderId="9" xfId="4" applyNumberFormat="1" applyFont="1" applyBorder="1" applyAlignment="1">
      <alignment horizontal="left" vertical="top" wrapText="1"/>
    </xf>
    <xf numFmtId="2" fontId="17" fillId="0" borderId="9" xfId="4" applyNumberFormat="1" applyBorder="1"/>
    <xf numFmtId="0" fontId="25" fillId="0" borderId="0" xfId="0" applyFont="1" applyAlignment="1">
      <alignment horizontal="center"/>
    </xf>
    <xf numFmtId="0" fontId="25" fillId="0" borderId="0" xfId="0" applyFont="1"/>
    <xf numFmtId="170" fontId="25" fillId="0" borderId="0" xfId="0" applyNumberFormat="1" applyFont="1"/>
    <xf numFmtId="0" fontId="26" fillId="0" borderId="0" xfId="0" applyFont="1" applyAlignment="1">
      <alignment horizontal="center"/>
    </xf>
    <xf numFmtId="0" fontId="26" fillId="0" borderId="24" xfId="0" applyFont="1" applyBorder="1" applyAlignment="1">
      <alignment horizontal="center" vertical="center"/>
    </xf>
    <xf numFmtId="170" fontId="26" fillId="0" borderId="24" xfId="0" applyNumberFormat="1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/>
    </xf>
    <xf numFmtId="0" fontId="26" fillId="10" borderId="23" xfId="0" applyFont="1" applyFill="1" applyBorder="1" applyAlignment="1">
      <alignment vertical="center"/>
    </xf>
    <xf numFmtId="170" fontId="26" fillId="10" borderId="1" xfId="1" applyNumberFormat="1" applyFont="1" applyFill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6" fillId="11" borderId="35" xfId="0" applyFont="1" applyFill="1" applyBorder="1" applyAlignment="1">
      <alignment horizontal="center" vertical="center"/>
    </xf>
    <xf numFmtId="0" fontId="26" fillId="11" borderId="18" xfId="0" applyFont="1" applyFill="1" applyBorder="1" applyAlignment="1">
      <alignment wrapText="1"/>
    </xf>
    <xf numFmtId="170" fontId="26" fillId="11" borderId="11" xfId="1" applyNumberFormat="1" applyFont="1" applyFill="1" applyBorder="1" applyAlignment="1">
      <alignment vertical="center"/>
    </xf>
    <xf numFmtId="0" fontId="26" fillId="0" borderId="6" xfId="0" applyFont="1" applyBorder="1"/>
    <xf numFmtId="170" fontId="26" fillId="11" borderId="35" xfId="1" applyNumberFormat="1" applyFont="1" applyFill="1" applyBorder="1" applyAlignment="1">
      <alignment vertical="center"/>
    </xf>
    <xf numFmtId="0" fontId="26" fillId="11" borderId="33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wrapText="1"/>
    </xf>
    <xf numFmtId="170" fontId="26" fillId="11" borderId="9" xfId="1" applyNumberFormat="1" applyFont="1" applyFill="1" applyBorder="1" applyAlignment="1">
      <alignment vertical="center"/>
    </xf>
    <xf numFmtId="0" fontId="26" fillId="0" borderId="10" xfId="0" applyFont="1" applyBorder="1"/>
    <xf numFmtId="170" fontId="26" fillId="11" borderId="33" xfId="1" applyNumberFormat="1" applyFont="1" applyFill="1" applyBorder="1" applyAlignment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19" xfId="0" applyFont="1" applyBorder="1" applyAlignment="1">
      <alignment wrapText="1"/>
    </xf>
    <xf numFmtId="170" fontId="25" fillId="0" borderId="9" xfId="0" applyNumberFormat="1" applyFont="1" applyBorder="1" applyAlignment="1">
      <alignment vertical="center"/>
    </xf>
    <xf numFmtId="0" fontId="25" fillId="0" borderId="10" xfId="0" applyFont="1" applyBorder="1"/>
    <xf numFmtId="44" fontId="25" fillId="0" borderId="33" xfId="1" applyFont="1" applyBorder="1"/>
    <xf numFmtId="170" fontId="25" fillId="0" borderId="9" xfId="0" applyNumberFormat="1" applyFont="1" applyBorder="1"/>
    <xf numFmtId="0" fontId="26" fillId="11" borderId="27" xfId="0" applyFont="1" applyFill="1" applyBorder="1" applyAlignment="1">
      <alignment wrapText="1"/>
    </xf>
    <xf numFmtId="0" fontId="26" fillId="11" borderId="19" xfId="0" applyFont="1" applyFill="1" applyBorder="1" applyAlignment="1">
      <alignment horizontal="left" wrapText="1"/>
    </xf>
    <xf numFmtId="170" fontId="25" fillId="11" borderId="9" xfId="0" applyNumberFormat="1" applyFont="1" applyFill="1" applyBorder="1" applyAlignment="1">
      <alignment vertical="center"/>
    </xf>
    <xf numFmtId="0" fontId="25" fillId="11" borderId="10" xfId="0" applyFont="1" applyFill="1" applyBorder="1"/>
    <xf numFmtId="0" fontId="25" fillId="0" borderId="7" xfId="0" applyFont="1" applyBorder="1" applyAlignment="1">
      <alignment wrapText="1"/>
    </xf>
    <xf numFmtId="0" fontId="25" fillId="11" borderId="7" xfId="0" applyFont="1" applyFill="1" applyBorder="1" applyAlignment="1">
      <alignment wrapText="1"/>
    </xf>
    <xf numFmtId="170" fontId="25" fillId="11" borderId="9" xfId="0" applyNumberFormat="1" applyFont="1" applyFill="1" applyBorder="1"/>
    <xf numFmtId="44" fontId="26" fillId="11" borderId="33" xfId="1" applyFont="1" applyFill="1" applyBorder="1" applyAlignment="1"/>
    <xf numFmtId="170" fontId="25" fillId="14" borderId="9" xfId="3" applyNumberFormat="1" applyFont="1" applyFill="1" applyBorder="1"/>
    <xf numFmtId="170" fontId="25" fillId="14" borderId="9" xfId="0" applyNumberFormat="1" applyFont="1" applyFill="1" applyBorder="1" applyAlignment="1">
      <alignment vertical="center"/>
    </xf>
    <xf numFmtId="170" fontId="26" fillId="11" borderId="9" xfId="0" applyNumberFormat="1" applyFont="1" applyFill="1" applyBorder="1" applyAlignment="1">
      <alignment vertical="center"/>
    </xf>
    <xf numFmtId="170" fontId="26" fillId="11" borderId="33" xfId="0" applyNumberFormat="1" applyFont="1" applyFill="1" applyBorder="1" applyAlignment="1">
      <alignment vertical="center"/>
    </xf>
    <xf numFmtId="0" fontId="25" fillId="11" borderId="33" xfId="0" applyFont="1" applyFill="1" applyBorder="1" applyAlignment="1">
      <alignment horizontal="center" vertical="center"/>
    </xf>
    <xf numFmtId="0" fontId="25" fillId="11" borderId="27" xfId="0" applyFont="1" applyFill="1" applyBorder="1" applyAlignment="1">
      <alignment wrapText="1"/>
    </xf>
    <xf numFmtId="0" fontId="25" fillId="0" borderId="27" xfId="0" applyFont="1" applyBorder="1" applyAlignment="1">
      <alignment wrapText="1"/>
    </xf>
    <xf numFmtId="170" fontId="26" fillId="0" borderId="9" xfId="0" applyNumberFormat="1" applyFont="1" applyBorder="1" applyAlignment="1">
      <alignment vertical="center"/>
    </xf>
    <xf numFmtId="0" fontId="26" fillId="11" borderId="10" xfId="0" applyFont="1" applyFill="1" applyBorder="1"/>
    <xf numFmtId="0" fontId="26" fillId="10" borderId="28" xfId="0" applyFont="1" applyFill="1" applyBorder="1" applyAlignment="1">
      <alignment vertical="center" wrapText="1"/>
    </xf>
    <xf numFmtId="0" fontId="26" fillId="10" borderId="2" xfId="0" applyFont="1" applyFill="1" applyBorder="1" applyAlignment="1">
      <alignment vertical="center"/>
    </xf>
    <xf numFmtId="170" fontId="26" fillId="11" borderId="0" xfId="1" applyNumberFormat="1" applyFont="1" applyFill="1" applyBorder="1" applyAlignment="1">
      <alignment vertical="center"/>
    </xf>
    <xf numFmtId="0" fontId="26" fillId="11" borderId="27" xfId="0" applyFont="1" applyFill="1" applyBorder="1" applyAlignment="1">
      <alignment vertical="center" wrapText="1"/>
    </xf>
    <xf numFmtId="0" fontId="25" fillId="9" borderId="33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vertical="center" wrapText="1"/>
    </xf>
    <xf numFmtId="170" fontId="25" fillId="9" borderId="9" xfId="1" applyNumberFormat="1" applyFont="1" applyFill="1" applyBorder="1" applyAlignment="1">
      <alignment vertical="center"/>
    </xf>
    <xf numFmtId="170" fontId="25" fillId="0" borderId="33" xfId="1" applyNumberFormat="1" applyFont="1" applyBorder="1"/>
    <xf numFmtId="0" fontId="26" fillId="11" borderId="29" xfId="0" applyFont="1" applyFill="1" applyBorder="1" applyAlignment="1">
      <alignment wrapText="1"/>
    </xf>
    <xf numFmtId="0" fontId="25" fillId="0" borderId="19" xfId="0" applyFont="1" applyBorder="1" applyAlignment="1">
      <alignment horizontal="left" wrapText="1"/>
    </xf>
    <xf numFmtId="170" fontId="25" fillId="0" borderId="19" xfId="1" applyNumberFormat="1" applyFont="1" applyFill="1" applyBorder="1" applyAlignment="1">
      <alignment vertical="center"/>
    </xf>
    <xf numFmtId="170" fontId="25" fillId="9" borderId="19" xfId="1" applyNumberFormat="1" applyFont="1" applyFill="1" applyBorder="1" applyAlignment="1">
      <alignment vertical="center"/>
    </xf>
    <xf numFmtId="170" fontId="25" fillId="14" borderId="19" xfId="1" applyNumberFormat="1" applyFont="1" applyFill="1" applyBorder="1" applyAlignment="1">
      <alignment vertical="center"/>
    </xf>
    <xf numFmtId="0" fontId="25" fillId="9" borderId="27" xfId="0" applyFont="1" applyFill="1" applyBorder="1" applyAlignment="1">
      <alignment wrapText="1"/>
    </xf>
    <xf numFmtId="0" fontId="26" fillId="11" borderId="19" xfId="0" applyFont="1" applyFill="1" applyBorder="1" applyAlignment="1">
      <alignment wrapText="1"/>
    </xf>
    <xf numFmtId="44" fontId="25" fillId="0" borderId="33" xfId="1" applyFont="1" applyFill="1" applyBorder="1"/>
    <xf numFmtId="170" fontId="25" fillId="0" borderId="9" xfId="1" applyNumberFormat="1" applyFont="1" applyFill="1" applyBorder="1" applyAlignment="1">
      <alignment vertical="center"/>
    </xf>
    <xf numFmtId="44" fontId="26" fillId="11" borderId="33" xfId="1" applyFont="1" applyFill="1" applyBorder="1"/>
    <xf numFmtId="0" fontId="25" fillId="11" borderId="19" xfId="0" applyFont="1" applyFill="1" applyBorder="1" applyAlignment="1">
      <alignment wrapText="1"/>
    </xf>
    <xf numFmtId="170" fontId="25" fillId="11" borderId="9" xfId="1" applyNumberFormat="1" applyFont="1" applyFill="1" applyBorder="1" applyAlignment="1">
      <alignment vertical="center"/>
    </xf>
    <xf numFmtId="44" fontId="25" fillId="11" borderId="33" xfId="1" applyFont="1" applyFill="1" applyBorder="1"/>
    <xf numFmtId="0" fontId="25" fillId="0" borderId="34" xfId="0" applyFont="1" applyBorder="1" applyAlignment="1">
      <alignment horizontal="center"/>
    </xf>
    <xf numFmtId="0" fontId="26" fillId="0" borderId="30" xfId="0" applyFont="1" applyBorder="1"/>
    <xf numFmtId="170" fontId="26" fillId="0" borderId="31" xfId="0" applyNumberFormat="1" applyFont="1" applyBorder="1" applyAlignment="1">
      <alignment vertical="center"/>
    </xf>
    <xf numFmtId="0" fontId="25" fillId="0" borderId="32" xfId="0" applyFont="1" applyBorder="1"/>
    <xf numFmtId="170" fontId="26" fillId="0" borderId="34" xfId="0" applyNumberFormat="1" applyFont="1" applyBorder="1" applyAlignment="1">
      <alignment vertical="center"/>
    </xf>
    <xf numFmtId="0" fontId="27" fillId="0" borderId="0" xfId="0" applyFont="1"/>
    <xf numFmtId="170" fontId="9" fillId="0" borderId="0" xfId="0" applyNumberFormat="1" applyFont="1" applyAlignment="1">
      <alignment vertical="center"/>
    </xf>
    <xf numFmtId="170" fontId="13" fillId="0" borderId="0" xfId="0" applyNumberFormat="1" applyFont="1"/>
    <xf numFmtId="49" fontId="26" fillId="0" borderId="24" xfId="0" applyNumberFormat="1" applyFont="1" applyBorder="1" applyAlignment="1">
      <alignment horizontal="center" vertical="center" wrapText="1"/>
    </xf>
    <xf numFmtId="0" fontId="26" fillId="11" borderId="0" xfId="0" applyFont="1" applyFill="1" applyAlignment="1">
      <alignment vertical="center" wrapText="1"/>
    </xf>
    <xf numFmtId="0" fontId="26" fillId="11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44" fontId="25" fillId="0" borderId="36" xfId="1" applyFont="1" applyBorder="1"/>
    <xf numFmtId="170" fontId="26" fillId="11" borderId="36" xfId="1" applyNumberFormat="1" applyFont="1" applyFill="1" applyBorder="1" applyAlignment="1">
      <alignment vertical="center"/>
    </xf>
    <xf numFmtId="0" fontId="26" fillId="11" borderId="0" xfId="0" applyFont="1" applyFill="1"/>
    <xf numFmtId="0" fontId="25" fillId="11" borderId="0" xfId="0" applyFont="1" applyFill="1"/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wrapText="1"/>
    </xf>
    <xf numFmtId="170" fontId="25" fillId="0" borderId="13" xfId="0" applyNumberFormat="1" applyFont="1" applyBorder="1" applyAlignment="1">
      <alignment vertical="center"/>
    </xf>
    <xf numFmtId="0" fontId="25" fillId="0" borderId="14" xfId="0" applyFont="1" applyBorder="1"/>
    <xf numFmtId="44" fontId="25" fillId="0" borderId="37" xfId="1" applyFont="1" applyBorder="1"/>
    <xf numFmtId="0" fontId="25" fillId="0" borderId="6" xfId="0" applyFont="1" applyBorder="1"/>
    <xf numFmtId="0" fontId="26" fillId="10" borderId="23" xfId="0" applyFont="1" applyFill="1" applyBorder="1" applyAlignment="1">
      <alignment vertical="center" wrapText="1"/>
    </xf>
    <xf numFmtId="170" fontId="26" fillId="10" borderId="39" xfId="1" applyNumberFormat="1" applyFont="1" applyFill="1" applyBorder="1" applyAlignment="1">
      <alignment vertical="center"/>
    </xf>
    <xf numFmtId="0" fontId="25" fillId="0" borderId="4" xfId="0" applyFont="1" applyBorder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left"/>
    </xf>
    <xf numFmtId="0" fontId="13" fillId="11" borderId="19" xfId="0" applyFont="1" applyFill="1" applyBorder="1" applyAlignment="1">
      <alignment horizontal="left"/>
    </xf>
    <xf numFmtId="0" fontId="13" fillId="11" borderId="6" xfId="0" applyFont="1" applyFill="1" applyBorder="1" applyAlignment="1">
      <alignment horizontal="left"/>
    </xf>
    <xf numFmtId="0" fontId="13" fillId="11" borderId="7" xfId="0" applyFont="1" applyFill="1" applyBorder="1" applyAlignment="1">
      <alignment horizontal="left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left"/>
    </xf>
    <xf numFmtId="0" fontId="4" fillId="3" borderId="16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left"/>
    </xf>
    <xf numFmtId="0" fontId="13" fillId="11" borderId="9" xfId="0" applyFont="1" applyFill="1" applyBorder="1" applyAlignment="1">
      <alignment horizontal="left"/>
    </xf>
    <xf numFmtId="0" fontId="13" fillId="10" borderId="23" xfId="0" applyFont="1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 vertical="center"/>
    </xf>
    <xf numFmtId="0" fontId="13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7">
    <cellStyle name="Millares 2" xfId="5" xr:uid="{9527EB86-ED88-4548-8B45-F9B96B16E59C}"/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367C46E4-FC35-4C9D-9B36-D1A618D8FE4C}"/>
    <cellStyle name="Porcentaje 2" xfId="6" xr:uid="{31679BAA-0F5F-4AD4-8714-24EC71C0C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4970438</xdr:colOff>
      <xdr:row>0</xdr:row>
      <xdr:rowOff>0</xdr:rowOff>
    </xdr:from>
    <xdr:to>
      <xdr:col>4</xdr:col>
      <xdr:colOff>26966</xdr:colOff>
      <xdr:row>8</xdr:row>
      <xdr:rowOff>90170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3888" y="0"/>
          <a:ext cx="1123953" cy="1280795"/>
        </a:xfrm>
        <a:prstGeom prst="rect">
          <a:avLst/>
        </a:prstGeom>
      </xdr:spPr>
    </xdr:pic>
    <xdr:clientData/>
  </xdr:twoCellAnchor>
  <xdr:twoCellAnchor editAs="oneCell">
    <xdr:from>
      <xdr:col>0</xdr:col>
      <xdr:colOff>6351</xdr:colOff>
      <xdr:row>0</xdr:row>
      <xdr:rowOff>63500</xdr:rowOff>
    </xdr:from>
    <xdr:to>
      <xdr:col>2</xdr:col>
      <xdr:colOff>955041</xdr:colOff>
      <xdr:row>5</xdr:row>
      <xdr:rowOff>110490</xdr:rowOff>
    </xdr:to>
    <xdr:pic>
      <xdr:nvPicPr>
        <xdr:cNvPr id="3" name="Imagen 5" descr="MEMBRETE IMP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6351" y="63500"/>
          <a:ext cx="1882140" cy="761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5116488</xdr:colOff>
      <xdr:row>46</xdr:row>
      <xdr:rowOff>91440</xdr:rowOff>
    </xdr:from>
    <xdr:to>
      <xdr:col>3</xdr:col>
      <xdr:colOff>899160</xdr:colOff>
      <xdr:row>54</xdr:row>
      <xdr:rowOff>22868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888" y="7035165"/>
          <a:ext cx="897597" cy="107442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15241</xdr:colOff>
      <xdr:row>47</xdr:row>
      <xdr:rowOff>45720</xdr:rowOff>
    </xdr:from>
    <xdr:to>
      <xdr:col>2</xdr:col>
      <xdr:colOff>1031241</xdr:colOff>
      <xdr:row>52</xdr:row>
      <xdr:rowOff>92710</xdr:rowOff>
    </xdr:to>
    <xdr:pic>
      <xdr:nvPicPr>
        <xdr:cNvPr id="5" name="Imagen 8" descr="MEMBRETE IMP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15241" y="7132320"/>
          <a:ext cx="1949450" cy="761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4980960</xdr:colOff>
      <xdr:row>0</xdr:row>
      <xdr:rowOff>12600</xdr:rowOff>
    </xdr:from>
    <xdr:to>
      <xdr:col>4</xdr:col>
      <xdr:colOff>37079</xdr:colOff>
      <xdr:row>7</xdr:row>
      <xdr:rowOff>75600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162060" y="12600"/>
          <a:ext cx="1123544" cy="13965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6480</xdr:colOff>
      <xdr:row>0</xdr:row>
      <xdr:rowOff>63360</xdr:rowOff>
    </xdr:from>
    <xdr:to>
      <xdr:col>2</xdr:col>
      <xdr:colOff>835007</xdr:colOff>
      <xdr:row>5</xdr:row>
      <xdr:rowOff>110160</xdr:rowOff>
    </xdr:to>
    <xdr:pic>
      <xdr:nvPicPr>
        <xdr:cNvPr id="3" name="Imagen 5" descr="MEMBRETE IMP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29148" t="3256" r="30371" b="84670"/>
        <a:stretch/>
      </xdr:blipFill>
      <xdr:spPr>
        <a:xfrm>
          <a:off x="6480" y="63360"/>
          <a:ext cx="2009627" cy="9993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4974480</xdr:colOff>
      <xdr:row>47</xdr:row>
      <xdr:rowOff>0</xdr:rowOff>
    </xdr:from>
    <xdr:to>
      <xdr:col>4</xdr:col>
      <xdr:colOff>30599</xdr:colOff>
      <xdr:row>54</xdr:row>
      <xdr:rowOff>63000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155580" y="9077325"/>
          <a:ext cx="1123544" cy="13965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50760</xdr:rowOff>
    </xdr:from>
    <xdr:to>
      <xdr:col>2</xdr:col>
      <xdr:colOff>828527</xdr:colOff>
      <xdr:row>52</xdr:row>
      <xdr:rowOff>97920</xdr:rowOff>
    </xdr:to>
    <xdr:pic>
      <xdr:nvPicPr>
        <xdr:cNvPr id="5" name="Imagen 8" descr="MEMBRETE IMP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/>
        <a:srcRect l="29148" t="3256" r="30371" b="84670"/>
        <a:stretch/>
      </xdr:blipFill>
      <xdr:spPr>
        <a:xfrm>
          <a:off x="0" y="9128085"/>
          <a:ext cx="2009627" cy="9996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4980598</xdr:colOff>
      <xdr:row>0</xdr:row>
      <xdr:rowOff>12700</xdr:rowOff>
    </xdr:from>
    <xdr:to>
      <xdr:col>4</xdr:col>
      <xdr:colOff>154356</xdr:colOff>
      <xdr:row>7</xdr:row>
      <xdr:rowOff>76208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2548" y="12700"/>
          <a:ext cx="1126883" cy="1063633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0</xdr:row>
      <xdr:rowOff>63500</xdr:rowOff>
    </xdr:from>
    <xdr:to>
      <xdr:col>2</xdr:col>
      <xdr:colOff>1086485</xdr:colOff>
      <xdr:row>5</xdr:row>
      <xdr:rowOff>110490</xdr:rowOff>
    </xdr:to>
    <xdr:pic>
      <xdr:nvPicPr>
        <xdr:cNvPr id="3" name="Imagen 5" descr="MEMBRETE IMP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6350" y="63500"/>
          <a:ext cx="2013585" cy="761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4974248</xdr:colOff>
      <xdr:row>64</xdr:row>
      <xdr:rowOff>0</xdr:rowOff>
    </xdr:from>
    <xdr:to>
      <xdr:col>4</xdr:col>
      <xdr:colOff>157531</xdr:colOff>
      <xdr:row>71</xdr:row>
      <xdr:rowOff>63508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5723" y="10563225"/>
          <a:ext cx="1126883" cy="1063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50800</xdr:rowOff>
    </xdr:from>
    <xdr:to>
      <xdr:col>2</xdr:col>
      <xdr:colOff>1080135</xdr:colOff>
      <xdr:row>69</xdr:row>
      <xdr:rowOff>97790</xdr:rowOff>
    </xdr:to>
    <xdr:pic>
      <xdr:nvPicPr>
        <xdr:cNvPr id="5" name="Imagen 8" descr="MEMBRETE IMP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0" y="10614025"/>
          <a:ext cx="2013585" cy="761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70428</xdr:rowOff>
    </xdr:from>
    <xdr:to>
      <xdr:col>2</xdr:col>
      <xdr:colOff>968189</xdr:colOff>
      <xdr:row>5</xdr:row>
      <xdr:rowOff>110022</xdr:rowOff>
    </xdr:to>
    <xdr:pic>
      <xdr:nvPicPr>
        <xdr:cNvPr id="3" name="Imagen 5" descr="MEMBRETE IMP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0" y="202046"/>
          <a:ext cx="1647062" cy="5660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49444</xdr:colOff>
      <xdr:row>1</xdr:row>
      <xdr:rowOff>13854</xdr:rowOff>
    </xdr:from>
    <xdr:to>
      <xdr:col>5</xdr:col>
      <xdr:colOff>790403</xdr:colOff>
      <xdr:row>5</xdr:row>
      <xdr:rowOff>167637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0D7B83-80C8-7D04-2E3C-B69CC47D6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8244" y="145472"/>
          <a:ext cx="740959" cy="680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F98"/>
  <sheetViews>
    <sheetView topLeftCell="A22" zoomScale="150" zoomScaleNormal="150" workbookViewId="0">
      <selection activeCell="D29" sqref="D29"/>
    </sheetView>
  </sheetViews>
  <sheetFormatPr baseColWidth="10" defaultColWidth="11.42578125" defaultRowHeight="11.25" x14ac:dyDescent="0.2"/>
  <cols>
    <col min="1" max="1" width="7.7109375" style="58" customWidth="1"/>
    <col min="2" max="2" width="6.28515625" style="58" customWidth="1"/>
    <col min="3" max="3" width="76.42578125" style="58" customWidth="1"/>
    <col min="4" max="4" width="14.5703125" style="58" bestFit="1" customWidth="1"/>
    <col min="5" max="5" width="43.5703125" style="58" customWidth="1"/>
    <col min="6" max="16384" width="11.42578125" style="58"/>
  </cols>
  <sheetData>
    <row r="6" spans="1:6" x14ac:dyDescent="0.2">
      <c r="B6" s="59"/>
    </row>
    <row r="8" spans="1:6" ht="15" customHeight="1" x14ac:dyDescent="0.2">
      <c r="A8" s="221" t="s">
        <v>0</v>
      </c>
      <c r="B8" s="221"/>
      <c r="C8" s="221"/>
      <c r="D8" s="221"/>
      <c r="E8" s="60"/>
      <c r="F8" s="60"/>
    </row>
    <row r="9" spans="1:6" ht="15" customHeight="1" x14ac:dyDescent="0.2">
      <c r="A9" s="221" t="s">
        <v>1</v>
      </c>
      <c r="B9" s="221"/>
      <c r="C9" s="221"/>
      <c r="D9" s="221"/>
      <c r="E9" s="222"/>
      <c r="F9" s="222"/>
    </row>
    <row r="10" spans="1:6" ht="12" thickBot="1" x14ac:dyDescent="0.25"/>
    <row r="11" spans="1:6" s="63" customFormat="1" ht="51" customHeight="1" thickBot="1" x14ac:dyDescent="0.3">
      <c r="A11" s="61" t="s">
        <v>2</v>
      </c>
      <c r="B11" s="61" t="s">
        <v>3</v>
      </c>
      <c r="C11" s="61" t="s">
        <v>4</v>
      </c>
      <c r="D11" s="62" t="s">
        <v>5</v>
      </c>
    </row>
    <row r="12" spans="1:6" s="66" customFormat="1" ht="15" customHeight="1" thickBot="1" x14ac:dyDescent="0.3">
      <c r="A12" s="223">
        <v>2000</v>
      </c>
      <c r="B12" s="224"/>
      <c r="C12" s="64" t="s">
        <v>6</v>
      </c>
      <c r="D12" s="65"/>
      <c r="F12" s="67"/>
    </row>
    <row r="13" spans="1:6" s="59" customFormat="1" x14ac:dyDescent="0.2">
      <c r="A13" s="68">
        <v>2100</v>
      </c>
      <c r="B13" s="69" t="s">
        <v>7</v>
      </c>
      <c r="C13" s="70"/>
      <c r="D13" s="71"/>
    </row>
    <row r="14" spans="1:6" x14ac:dyDescent="0.2">
      <c r="A14" s="72"/>
      <c r="B14" s="73"/>
      <c r="C14" s="74"/>
      <c r="D14" s="75"/>
    </row>
    <row r="15" spans="1:6" x14ac:dyDescent="0.2">
      <c r="A15" s="72"/>
      <c r="B15" s="73"/>
      <c r="C15" s="74"/>
      <c r="D15" s="75"/>
    </row>
    <row r="16" spans="1:6" x14ac:dyDescent="0.2">
      <c r="A16" s="72"/>
      <c r="B16" s="73"/>
      <c r="C16" s="74"/>
      <c r="D16" s="75"/>
    </row>
    <row r="17" spans="1:6" x14ac:dyDescent="0.2">
      <c r="A17" s="72"/>
      <c r="B17" s="73"/>
      <c r="C17" s="74"/>
      <c r="D17" s="75"/>
    </row>
    <row r="18" spans="1:6" x14ac:dyDescent="0.2">
      <c r="A18" s="72"/>
      <c r="B18" s="73"/>
      <c r="C18" s="74"/>
      <c r="D18" s="75"/>
    </row>
    <row r="19" spans="1:6" s="59" customFormat="1" x14ac:dyDescent="0.2">
      <c r="A19" s="76">
        <v>2200</v>
      </c>
      <c r="B19" s="225" t="s">
        <v>8</v>
      </c>
      <c r="C19" s="226"/>
      <c r="D19" s="77"/>
      <c r="E19" s="58"/>
      <c r="F19" s="58"/>
    </row>
    <row r="20" spans="1:6" x14ac:dyDescent="0.2">
      <c r="A20" s="72"/>
      <c r="B20" s="73"/>
      <c r="C20" s="74"/>
      <c r="D20" s="75"/>
    </row>
    <row r="21" spans="1:6" x14ac:dyDescent="0.2">
      <c r="A21" s="72"/>
      <c r="B21" s="73"/>
      <c r="C21" s="74"/>
      <c r="D21" s="75"/>
    </row>
    <row r="22" spans="1:6" s="59" customFormat="1" x14ac:dyDescent="0.2">
      <c r="A22" s="76">
        <v>2400</v>
      </c>
      <c r="B22" s="225" t="s">
        <v>9</v>
      </c>
      <c r="C22" s="226"/>
      <c r="D22" s="77"/>
      <c r="E22" s="58"/>
      <c r="F22" s="58"/>
    </row>
    <row r="23" spans="1:6" x14ac:dyDescent="0.2">
      <c r="A23" s="72"/>
      <c r="B23" s="73"/>
      <c r="C23" s="74"/>
      <c r="D23" s="75"/>
    </row>
    <row r="24" spans="1:6" x14ac:dyDescent="0.2">
      <c r="A24" s="72"/>
      <c r="B24" s="73"/>
      <c r="C24" s="74"/>
      <c r="D24" s="75"/>
    </row>
    <row r="25" spans="1:6" x14ac:dyDescent="0.2">
      <c r="A25" s="72"/>
      <c r="B25" s="73"/>
      <c r="C25" s="74"/>
      <c r="D25" s="75"/>
    </row>
    <row r="26" spans="1:6" x14ac:dyDescent="0.2">
      <c r="A26" s="72"/>
      <c r="B26" s="73"/>
      <c r="C26" s="74"/>
      <c r="D26" s="75"/>
    </row>
    <row r="27" spans="1:6" x14ac:dyDescent="0.2">
      <c r="A27" s="72"/>
      <c r="B27" s="73"/>
      <c r="C27" s="74"/>
      <c r="D27" s="75"/>
    </row>
    <row r="28" spans="1:6" s="59" customFormat="1" x14ac:dyDescent="0.2">
      <c r="A28" s="76">
        <v>2500</v>
      </c>
      <c r="B28" s="225" t="s">
        <v>10</v>
      </c>
      <c r="C28" s="226"/>
      <c r="D28" s="77"/>
      <c r="E28" s="58"/>
      <c r="F28" s="58"/>
    </row>
    <row r="29" spans="1:6" x14ac:dyDescent="0.2">
      <c r="A29" s="72"/>
      <c r="B29" s="73">
        <v>2530</v>
      </c>
      <c r="C29" s="74" t="s">
        <v>417</v>
      </c>
      <c r="D29" s="75">
        <v>184656024.16</v>
      </c>
    </row>
    <row r="30" spans="1:6" x14ac:dyDescent="0.2">
      <c r="A30" s="72"/>
      <c r="B30" s="73"/>
      <c r="C30" s="74"/>
      <c r="D30" s="75"/>
    </row>
    <row r="31" spans="1:6" x14ac:dyDescent="0.2">
      <c r="A31" s="72"/>
      <c r="B31" s="73"/>
      <c r="C31" s="74"/>
      <c r="D31" s="75"/>
    </row>
    <row r="32" spans="1:6" x14ac:dyDescent="0.2">
      <c r="A32" s="72"/>
      <c r="B32" s="73"/>
      <c r="C32" s="74"/>
      <c r="D32" s="75"/>
    </row>
    <row r="33" spans="1:6" s="59" customFormat="1" x14ac:dyDescent="0.2">
      <c r="A33" s="76">
        <v>2600</v>
      </c>
      <c r="B33" s="225" t="s">
        <v>11</v>
      </c>
      <c r="C33" s="226"/>
      <c r="D33" s="77"/>
      <c r="E33" s="58"/>
      <c r="F33" s="58"/>
    </row>
    <row r="34" spans="1:6" x14ac:dyDescent="0.2">
      <c r="A34" s="72"/>
      <c r="B34" s="73"/>
      <c r="C34" s="74"/>
      <c r="D34" s="75"/>
    </row>
    <row r="35" spans="1:6" s="59" customFormat="1" x14ac:dyDescent="0.2">
      <c r="A35" s="76">
        <v>2700</v>
      </c>
      <c r="B35" s="225" t="s">
        <v>12</v>
      </c>
      <c r="C35" s="226"/>
      <c r="D35" s="77"/>
      <c r="E35" s="58"/>
      <c r="F35" s="58"/>
    </row>
    <row r="36" spans="1:6" x14ac:dyDescent="0.2">
      <c r="A36" s="72"/>
      <c r="B36" s="73"/>
      <c r="C36" s="74"/>
      <c r="D36" s="75"/>
    </row>
    <row r="37" spans="1:6" x14ac:dyDescent="0.2">
      <c r="A37" s="72"/>
      <c r="C37" s="73"/>
      <c r="D37" s="74"/>
    </row>
    <row r="38" spans="1:6" s="59" customFormat="1" x14ac:dyDescent="0.2">
      <c r="A38" s="76">
        <v>2900</v>
      </c>
      <c r="B38" s="225" t="s">
        <v>13</v>
      </c>
      <c r="C38" s="226"/>
      <c r="D38" s="77"/>
      <c r="E38" s="58"/>
      <c r="F38" s="58"/>
    </row>
    <row r="39" spans="1:6" x14ac:dyDescent="0.2">
      <c r="A39" s="72"/>
      <c r="B39" s="73"/>
      <c r="C39" s="74"/>
      <c r="D39" s="75"/>
    </row>
    <row r="40" spans="1:6" x14ac:dyDescent="0.2">
      <c r="A40" s="72"/>
      <c r="B40" s="73"/>
      <c r="C40" s="74"/>
      <c r="D40" s="75"/>
    </row>
    <row r="41" spans="1:6" x14ac:dyDescent="0.2">
      <c r="A41" s="72"/>
      <c r="B41" s="73"/>
      <c r="C41" s="74"/>
      <c r="D41" s="75"/>
    </row>
    <row r="42" spans="1:6" x14ac:dyDescent="0.2">
      <c r="A42" s="72"/>
      <c r="B42" s="73"/>
      <c r="C42" s="74"/>
      <c r="D42" s="75"/>
    </row>
    <row r="43" spans="1:6" x14ac:dyDescent="0.2">
      <c r="A43" s="72"/>
      <c r="B43" s="73"/>
      <c r="C43" s="74"/>
      <c r="D43" s="75"/>
    </row>
    <row r="44" spans="1:6" x14ac:dyDescent="0.2">
      <c r="A44" s="72"/>
      <c r="B44" s="73"/>
      <c r="C44" s="74"/>
      <c r="D44" s="75"/>
    </row>
    <row r="45" spans="1:6" x14ac:dyDescent="0.2">
      <c r="A45" s="72"/>
      <c r="B45" s="73"/>
      <c r="C45" s="74"/>
      <c r="D45" s="75"/>
    </row>
    <row r="53" spans="1:6" x14ac:dyDescent="0.2">
      <c r="B53" s="59"/>
    </row>
    <row r="55" spans="1:6" ht="15" customHeight="1" x14ac:dyDescent="0.2">
      <c r="A55" s="221" t="s">
        <v>0</v>
      </c>
      <c r="B55" s="221"/>
      <c r="C55" s="221"/>
      <c r="D55" s="221"/>
    </row>
    <row r="56" spans="1:6" ht="15" customHeight="1" x14ac:dyDescent="0.2">
      <c r="A56" s="221" t="s">
        <v>1</v>
      </c>
      <c r="B56" s="221"/>
      <c r="C56" s="221"/>
      <c r="D56" s="221"/>
    </row>
    <row r="57" spans="1:6" ht="12" thickBot="1" x14ac:dyDescent="0.25"/>
    <row r="58" spans="1:6" s="66" customFormat="1" ht="15" customHeight="1" thickBot="1" x14ac:dyDescent="0.25">
      <c r="A58" s="223">
        <v>3000</v>
      </c>
      <c r="B58" s="224"/>
      <c r="C58" s="64" t="s">
        <v>14</v>
      </c>
      <c r="D58" s="65"/>
      <c r="E58" s="58"/>
      <c r="F58" s="58"/>
    </row>
    <row r="59" spans="1:6" s="59" customFormat="1" x14ac:dyDescent="0.2">
      <c r="A59" s="68">
        <v>3100</v>
      </c>
      <c r="B59" s="227" t="s">
        <v>15</v>
      </c>
      <c r="C59" s="228"/>
      <c r="D59" s="71"/>
      <c r="E59" s="58"/>
      <c r="F59" s="58"/>
    </row>
    <row r="60" spans="1:6" x14ac:dyDescent="0.2">
      <c r="A60" s="72"/>
      <c r="B60" s="73"/>
      <c r="C60" s="74"/>
      <c r="D60" s="75"/>
    </row>
    <row r="61" spans="1:6" x14ac:dyDescent="0.2">
      <c r="A61" s="72"/>
      <c r="B61" s="73"/>
      <c r="C61" s="74"/>
      <c r="D61" s="75"/>
    </row>
    <row r="62" spans="1:6" x14ac:dyDescent="0.2">
      <c r="A62" s="72"/>
      <c r="B62" s="73"/>
      <c r="C62" s="74"/>
      <c r="D62" s="75"/>
    </row>
    <row r="63" spans="1:6" x14ac:dyDescent="0.2">
      <c r="A63" s="72"/>
      <c r="B63" s="73"/>
      <c r="C63" s="74"/>
      <c r="D63" s="75"/>
    </row>
    <row r="64" spans="1:6" x14ac:dyDescent="0.2">
      <c r="A64" s="72"/>
      <c r="B64" s="73"/>
      <c r="C64" s="74"/>
      <c r="D64" s="75"/>
    </row>
    <row r="65" spans="1:6" s="59" customFormat="1" x14ac:dyDescent="0.2">
      <c r="A65" s="76">
        <v>3200</v>
      </c>
      <c r="B65" s="225" t="s">
        <v>16</v>
      </c>
      <c r="C65" s="226"/>
      <c r="D65" s="77"/>
      <c r="E65" s="58"/>
      <c r="F65" s="58"/>
    </row>
    <row r="66" spans="1:6" x14ac:dyDescent="0.2">
      <c r="A66" s="72"/>
      <c r="B66" s="73"/>
      <c r="C66" s="74"/>
      <c r="D66" s="75"/>
    </row>
    <row r="67" spans="1:6" x14ac:dyDescent="0.2">
      <c r="A67" s="72"/>
      <c r="B67" s="73"/>
      <c r="C67" s="74"/>
      <c r="D67" s="75"/>
    </row>
    <row r="68" spans="1:6" x14ac:dyDescent="0.2">
      <c r="A68" s="72"/>
      <c r="B68" s="73"/>
      <c r="C68" s="74"/>
      <c r="D68" s="75"/>
    </row>
    <row r="69" spans="1:6" x14ac:dyDescent="0.2">
      <c r="A69" s="72"/>
      <c r="B69" s="73"/>
      <c r="C69" s="74"/>
      <c r="D69" s="75"/>
    </row>
    <row r="70" spans="1:6" x14ac:dyDescent="0.2">
      <c r="A70" s="72"/>
      <c r="B70" s="73"/>
      <c r="C70" s="74"/>
      <c r="D70" s="75"/>
    </row>
    <row r="71" spans="1:6" s="59" customFormat="1" x14ac:dyDescent="0.2">
      <c r="A71" s="76">
        <v>3300</v>
      </c>
      <c r="B71" s="225" t="s">
        <v>17</v>
      </c>
      <c r="C71" s="226"/>
      <c r="D71" s="77"/>
      <c r="E71" s="58"/>
      <c r="F71" s="58"/>
    </row>
    <row r="72" spans="1:6" x14ac:dyDescent="0.2">
      <c r="A72" s="72"/>
      <c r="B72" s="73"/>
      <c r="C72" s="74"/>
      <c r="D72" s="75"/>
    </row>
    <row r="73" spans="1:6" x14ac:dyDescent="0.2">
      <c r="A73" s="72"/>
      <c r="B73" s="73"/>
      <c r="C73" s="74"/>
      <c r="D73" s="75"/>
    </row>
    <row r="74" spans="1:6" x14ac:dyDescent="0.2">
      <c r="A74" s="72"/>
      <c r="B74" s="73"/>
      <c r="C74" s="74"/>
      <c r="D74" s="75"/>
    </row>
    <row r="75" spans="1:6" x14ac:dyDescent="0.2">
      <c r="A75" s="72"/>
      <c r="B75" s="73"/>
      <c r="C75" s="74"/>
      <c r="D75" s="75"/>
    </row>
    <row r="76" spans="1:6" x14ac:dyDescent="0.2">
      <c r="A76" s="72"/>
      <c r="B76" s="73"/>
      <c r="C76" s="74"/>
      <c r="D76" s="75"/>
    </row>
    <row r="77" spans="1:6" x14ac:dyDescent="0.2">
      <c r="A77" s="72"/>
      <c r="B77" s="73"/>
      <c r="C77" s="74"/>
      <c r="D77" s="75"/>
    </row>
    <row r="78" spans="1:6" s="59" customFormat="1" x14ac:dyDescent="0.2">
      <c r="A78" s="76">
        <v>3400</v>
      </c>
      <c r="B78" s="225" t="s">
        <v>18</v>
      </c>
      <c r="C78" s="226"/>
      <c r="D78" s="77"/>
      <c r="E78" s="58"/>
      <c r="F78" s="58"/>
    </row>
    <row r="79" spans="1:6" x14ac:dyDescent="0.2">
      <c r="A79" s="72"/>
      <c r="B79" s="73"/>
      <c r="C79" s="74"/>
      <c r="D79" s="75"/>
    </row>
    <row r="80" spans="1:6" x14ac:dyDescent="0.2">
      <c r="A80" s="72"/>
      <c r="B80" s="73"/>
      <c r="C80" s="74"/>
      <c r="D80" s="75"/>
    </row>
    <row r="81" spans="1:6" s="59" customFormat="1" x14ac:dyDescent="0.2">
      <c r="A81" s="76">
        <v>3500</v>
      </c>
      <c r="B81" s="225" t="s">
        <v>19</v>
      </c>
      <c r="C81" s="226"/>
      <c r="D81" s="77"/>
      <c r="E81" s="58"/>
      <c r="F81" s="58"/>
    </row>
    <row r="82" spans="1:6" x14ac:dyDescent="0.2">
      <c r="A82" s="72"/>
      <c r="B82" s="73"/>
      <c r="C82" s="74"/>
      <c r="D82" s="75"/>
    </row>
    <row r="83" spans="1:6" x14ac:dyDescent="0.2">
      <c r="A83" s="72"/>
      <c r="B83" s="73"/>
      <c r="C83" s="74"/>
      <c r="D83" s="75"/>
    </row>
    <row r="84" spans="1:6" x14ac:dyDescent="0.2">
      <c r="A84" s="72"/>
      <c r="B84" s="73"/>
      <c r="C84" s="74"/>
      <c r="D84" s="75"/>
    </row>
    <row r="85" spans="1:6" x14ac:dyDescent="0.2">
      <c r="A85" s="72"/>
      <c r="B85" s="73"/>
      <c r="C85" s="74"/>
      <c r="D85" s="75"/>
    </row>
    <row r="86" spans="1:6" x14ac:dyDescent="0.2">
      <c r="A86" s="72"/>
      <c r="B86" s="73"/>
      <c r="C86" s="74"/>
      <c r="D86" s="75"/>
    </row>
    <row r="87" spans="1:6" x14ac:dyDescent="0.2">
      <c r="A87" s="72"/>
      <c r="B87" s="73"/>
      <c r="C87" s="74"/>
      <c r="D87" s="75"/>
    </row>
    <row r="88" spans="1:6" s="59" customFormat="1" x14ac:dyDescent="0.2">
      <c r="A88" s="76">
        <v>3800</v>
      </c>
      <c r="B88" s="225" t="s">
        <v>20</v>
      </c>
      <c r="C88" s="226"/>
      <c r="D88" s="77"/>
      <c r="E88" s="58"/>
      <c r="F88" s="58"/>
    </row>
    <row r="89" spans="1:6" x14ac:dyDescent="0.2">
      <c r="A89" s="72"/>
      <c r="B89" s="73"/>
      <c r="C89" s="74"/>
      <c r="D89" s="75"/>
    </row>
    <row r="90" spans="1:6" x14ac:dyDescent="0.2">
      <c r="A90" s="72"/>
      <c r="B90" s="73"/>
      <c r="C90" s="74"/>
      <c r="D90" s="75"/>
    </row>
    <row r="91" spans="1:6" s="59" customFormat="1" x14ac:dyDescent="0.2">
      <c r="A91" s="76">
        <v>3900</v>
      </c>
      <c r="B91" s="225" t="s">
        <v>21</v>
      </c>
      <c r="C91" s="226"/>
      <c r="D91" s="77"/>
      <c r="E91" s="58"/>
      <c r="F91" s="58"/>
    </row>
    <row r="92" spans="1:6" ht="12" thickBot="1" x14ac:dyDescent="0.25">
      <c r="A92" s="78"/>
      <c r="B92" s="79"/>
      <c r="C92" s="80"/>
      <c r="D92" s="81"/>
    </row>
    <row r="93" spans="1:6" s="66" customFormat="1" ht="12" thickBot="1" x14ac:dyDescent="0.25">
      <c r="A93" s="223">
        <v>5000</v>
      </c>
      <c r="B93" s="224"/>
      <c r="C93" s="64" t="s">
        <v>22</v>
      </c>
      <c r="D93" s="65"/>
      <c r="E93" s="58"/>
      <c r="F93" s="58"/>
    </row>
    <row r="94" spans="1:6" s="59" customFormat="1" x14ac:dyDescent="0.2">
      <c r="A94" s="68">
        <v>5300</v>
      </c>
      <c r="B94" s="227" t="s">
        <v>23</v>
      </c>
      <c r="C94" s="228"/>
      <c r="D94" s="71"/>
      <c r="E94" s="58"/>
      <c r="F94" s="58"/>
    </row>
    <row r="95" spans="1:6" x14ac:dyDescent="0.2">
      <c r="A95" s="72"/>
      <c r="B95" s="73"/>
      <c r="C95" s="82"/>
      <c r="D95" s="75"/>
    </row>
    <row r="98" spans="4:4" ht="12" x14ac:dyDescent="0.2">
      <c r="D98" s="83"/>
    </row>
  </sheetData>
  <mergeCells count="22">
    <mergeCell ref="B88:C88"/>
    <mergeCell ref="B91:C91"/>
    <mergeCell ref="A93:B93"/>
    <mergeCell ref="B94:C94"/>
    <mergeCell ref="A58:B58"/>
    <mergeCell ref="B59:C59"/>
    <mergeCell ref="B65:C65"/>
    <mergeCell ref="B71:C71"/>
    <mergeCell ref="B78:C78"/>
    <mergeCell ref="B81:C81"/>
    <mergeCell ref="A56:D56"/>
    <mergeCell ref="A8:D8"/>
    <mergeCell ref="A9:D9"/>
    <mergeCell ref="E9:F9"/>
    <mergeCell ref="A12:B12"/>
    <mergeCell ref="B19:C19"/>
    <mergeCell ref="B22:C22"/>
    <mergeCell ref="B28:C28"/>
    <mergeCell ref="B33:C33"/>
    <mergeCell ref="B35:C35"/>
    <mergeCell ref="B38:C38"/>
    <mergeCell ref="A55:D55"/>
  </mergeCells>
  <printOptions horizontalCentered="1"/>
  <pageMargins left="0.27559055118110237" right="0.23622047244094491" top="0.35433070866141736" bottom="0.35433070866141736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AMJ497"/>
  <sheetViews>
    <sheetView topLeftCell="A468" zoomScale="110" zoomScaleNormal="110" workbookViewId="0">
      <selection activeCell="H488" sqref="H488"/>
    </sheetView>
  </sheetViews>
  <sheetFormatPr baseColWidth="10" defaultColWidth="11.42578125" defaultRowHeight="15" x14ac:dyDescent="0.25"/>
  <cols>
    <col min="1" max="1" width="7.7109375" style="1" customWidth="1"/>
    <col min="2" max="2" width="10" style="1" customWidth="1"/>
    <col min="3" max="3" width="76.42578125" style="1" customWidth="1"/>
    <col min="4" max="4" width="14.5703125" style="1" customWidth="1"/>
    <col min="5" max="5" width="6" style="1" customWidth="1"/>
    <col min="6" max="1024" width="11.42578125" style="1"/>
    <col min="1025" max="16384" width="11.42578125" style="57"/>
  </cols>
  <sheetData>
    <row r="6" spans="1:6" x14ac:dyDescent="0.25">
      <c r="B6" s="2"/>
    </row>
    <row r="8" spans="1:6" ht="15" customHeight="1" x14ac:dyDescent="0.25">
      <c r="A8" s="229" t="s">
        <v>0</v>
      </c>
      <c r="B8" s="229"/>
      <c r="C8" s="229"/>
      <c r="D8" s="229"/>
      <c r="E8" s="3"/>
      <c r="F8" s="3"/>
    </row>
    <row r="9" spans="1:6" ht="15" customHeight="1" x14ac:dyDescent="0.25">
      <c r="A9" s="229" t="s">
        <v>1</v>
      </c>
      <c r="B9" s="229"/>
      <c r="C9" s="229"/>
      <c r="D9" s="229"/>
      <c r="E9" s="230"/>
      <c r="F9" s="230"/>
    </row>
    <row r="11" spans="1:6" s="6" customFormat="1" ht="51" customHeight="1" thickBot="1" x14ac:dyDescent="0.3">
      <c r="A11" s="4" t="s">
        <v>2</v>
      </c>
      <c r="B11" s="4" t="s">
        <v>3</v>
      </c>
      <c r="C11" s="4" t="s">
        <v>4</v>
      </c>
      <c r="D11" s="5" t="s">
        <v>5</v>
      </c>
    </row>
    <row r="12" spans="1:6" s="9" customFormat="1" ht="15" customHeight="1" thickBot="1" x14ac:dyDescent="0.3">
      <c r="A12" s="231">
        <v>2000</v>
      </c>
      <c r="B12" s="231"/>
      <c r="C12" s="7" t="s">
        <v>6</v>
      </c>
      <c r="D12" s="8"/>
      <c r="F12" s="10"/>
    </row>
    <row r="13" spans="1:6" s="2" customFormat="1" ht="11.25" x14ac:dyDescent="0.2">
      <c r="A13" s="11">
        <v>2100</v>
      </c>
      <c r="B13" s="12" t="s">
        <v>7</v>
      </c>
      <c r="C13" s="13"/>
      <c r="D13" s="14"/>
    </row>
    <row r="14" spans="1:6" x14ac:dyDescent="0.25">
      <c r="A14" s="15"/>
      <c r="B14" s="16"/>
      <c r="C14" s="17"/>
      <c r="D14" s="18"/>
    </row>
    <row r="15" spans="1:6" x14ac:dyDescent="0.25">
      <c r="A15" s="15"/>
      <c r="B15" s="16"/>
      <c r="C15" s="17"/>
      <c r="D15" s="18"/>
    </row>
    <row r="16" spans="1:6" x14ac:dyDescent="0.25">
      <c r="A16" s="15"/>
      <c r="B16" s="16"/>
      <c r="C16" s="17"/>
      <c r="D16" s="18"/>
    </row>
    <row r="17" spans="1:6" x14ac:dyDescent="0.25">
      <c r="A17" s="15"/>
      <c r="B17" s="16"/>
      <c r="C17" s="17"/>
      <c r="D17" s="18"/>
    </row>
    <row r="18" spans="1:6" x14ac:dyDescent="0.25">
      <c r="A18" s="15"/>
      <c r="B18" s="16"/>
      <c r="C18" s="17"/>
      <c r="D18" s="18"/>
    </row>
    <row r="19" spans="1:6" s="2" customFormat="1" ht="11.25" x14ac:dyDescent="0.2">
      <c r="A19" s="19">
        <v>2200</v>
      </c>
      <c r="B19" s="232" t="s">
        <v>8</v>
      </c>
      <c r="C19" s="232"/>
      <c r="D19" s="20"/>
      <c r="E19" s="1"/>
      <c r="F19" s="1"/>
    </row>
    <row r="20" spans="1:6" x14ac:dyDescent="0.25">
      <c r="A20" s="15"/>
      <c r="B20" s="16"/>
      <c r="C20" s="17"/>
      <c r="D20" s="18"/>
    </row>
    <row r="21" spans="1:6" x14ac:dyDescent="0.25">
      <c r="A21" s="15"/>
      <c r="B21" s="16"/>
      <c r="C21" s="17"/>
      <c r="D21" s="18"/>
    </row>
    <row r="22" spans="1:6" s="2" customFormat="1" ht="11.25" x14ac:dyDescent="0.2">
      <c r="A22" s="19">
        <v>2400</v>
      </c>
      <c r="B22" s="232" t="s">
        <v>9</v>
      </c>
      <c r="C22" s="232"/>
      <c r="D22" s="20"/>
      <c r="E22" s="1"/>
      <c r="F22" s="1"/>
    </row>
    <row r="23" spans="1:6" x14ac:dyDescent="0.25">
      <c r="A23" s="15"/>
      <c r="B23" s="16"/>
      <c r="C23" s="17"/>
      <c r="D23" s="18"/>
    </row>
    <row r="24" spans="1:6" x14ac:dyDescent="0.25">
      <c r="A24" s="15"/>
      <c r="B24" s="16"/>
      <c r="C24" s="17"/>
      <c r="D24" s="18"/>
    </row>
    <row r="25" spans="1:6" x14ac:dyDescent="0.25">
      <c r="A25" s="15"/>
      <c r="B25" s="16"/>
      <c r="C25" s="17"/>
      <c r="D25" s="18"/>
    </row>
    <row r="26" spans="1:6" x14ac:dyDescent="0.25">
      <c r="A26" s="15"/>
      <c r="B26" s="16"/>
      <c r="C26" s="17"/>
      <c r="D26" s="18"/>
    </row>
    <row r="27" spans="1:6" x14ac:dyDescent="0.25">
      <c r="A27" s="15"/>
      <c r="B27" s="16"/>
      <c r="C27" s="17"/>
      <c r="D27" s="18"/>
    </row>
    <row r="28" spans="1:6" s="2" customFormat="1" ht="11.25" x14ac:dyDescent="0.2">
      <c r="A28" s="19">
        <v>2500</v>
      </c>
      <c r="B28" s="232" t="s">
        <v>10</v>
      </c>
      <c r="C28" s="232"/>
      <c r="D28" s="20"/>
      <c r="E28" s="1"/>
      <c r="F28" s="1"/>
    </row>
    <row r="29" spans="1:6" x14ac:dyDescent="0.25">
      <c r="A29" s="15"/>
      <c r="B29" s="16"/>
      <c r="C29" s="17"/>
      <c r="D29" s="18"/>
    </row>
    <row r="30" spans="1:6" x14ac:dyDescent="0.25">
      <c r="A30" s="15"/>
      <c r="B30" s="16"/>
      <c r="C30" s="17"/>
      <c r="D30" s="18"/>
    </row>
    <row r="31" spans="1:6" x14ac:dyDescent="0.25">
      <c r="A31" s="15"/>
      <c r="B31" s="16"/>
      <c r="C31" s="17"/>
      <c r="D31" s="18"/>
    </row>
    <row r="32" spans="1:6" x14ac:dyDescent="0.25">
      <c r="A32" s="15"/>
      <c r="B32" s="16"/>
      <c r="C32" s="17"/>
      <c r="D32" s="18"/>
    </row>
    <row r="33" spans="1:6" s="2" customFormat="1" ht="11.25" x14ac:dyDescent="0.2">
      <c r="A33" s="19">
        <v>2600</v>
      </c>
      <c r="B33" s="232" t="s">
        <v>11</v>
      </c>
      <c r="C33" s="232"/>
      <c r="D33" s="20"/>
      <c r="E33" s="1"/>
      <c r="F33" s="1"/>
    </row>
    <row r="34" spans="1:6" x14ac:dyDescent="0.25">
      <c r="A34" s="15"/>
      <c r="B34" s="16"/>
      <c r="C34" s="17"/>
      <c r="D34" s="18"/>
    </row>
    <row r="35" spans="1:6" s="2" customFormat="1" ht="11.25" x14ac:dyDescent="0.2">
      <c r="A35" s="19">
        <v>2700</v>
      </c>
      <c r="B35" s="232" t="s">
        <v>12</v>
      </c>
      <c r="C35" s="232"/>
      <c r="D35" s="20"/>
      <c r="E35" s="1"/>
      <c r="F35" s="1"/>
    </row>
    <row r="36" spans="1:6" x14ac:dyDescent="0.25">
      <c r="A36" s="15"/>
      <c r="B36" s="16"/>
      <c r="C36" s="17"/>
      <c r="D36" s="18"/>
    </row>
    <row r="37" spans="1:6" x14ac:dyDescent="0.25">
      <c r="A37" s="15"/>
      <c r="C37" s="16"/>
      <c r="D37" s="17"/>
    </row>
    <row r="38" spans="1:6" s="2" customFormat="1" ht="11.25" x14ac:dyDescent="0.2">
      <c r="A38" s="19">
        <v>2900</v>
      </c>
      <c r="B38" s="232" t="s">
        <v>13</v>
      </c>
      <c r="C38" s="232"/>
      <c r="D38" s="20"/>
      <c r="E38" s="1"/>
      <c r="F38" s="1"/>
    </row>
    <row r="39" spans="1:6" x14ac:dyDescent="0.25">
      <c r="A39" s="15"/>
      <c r="B39" s="16"/>
      <c r="C39" s="17"/>
      <c r="D39" s="18"/>
    </row>
    <row r="40" spans="1:6" x14ac:dyDescent="0.25">
      <c r="A40" s="15"/>
      <c r="B40" s="16"/>
      <c r="C40" s="17"/>
      <c r="D40" s="18"/>
    </row>
    <row r="41" spans="1:6" x14ac:dyDescent="0.25">
      <c r="A41" s="15"/>
      <c r="B41" s="16"/>
      <c r="C41" s="17"/>
      <c r="D41" s="18"/>
    </row>
    <row r="42" spans="1:6" x14ac:dyDescent="0.25">
      <c r="A42" s="15"/>
      <c r="B42" s="16"/>
      <c r="C42" s="17"/>
      <c r="D42" s="18"/>
    </row>
    <row r="43" spans="1:6" x14ac:dyDescent="0.25">
      <c r="A43" s="15"/>
      <c r="B43" s="16"/>
      <c r="C43" s="17"/>
      <c r="D43" s="18"/>
    </row>
    <row r="44" spans="1:6" x14ac:dyDescent="0.25">
      <c r="A44" s="15"/>
      <c r="B44" s="16"/>
      <c r="C44" s="17"/>
      <c r="D44" s="18"/>
    </row>
    <row r="45" spans="1:6" x14ac:dyDescent="0.25">
      <c r="A45" s="15"/>
      <c r="B45" s="16"/>
      <c r="C45" s="17"/>
      <c r="D45" s="18"/>
    </row>
    <row r="53" spans="1:6" x14ac:dyDescent="0.25">
      <c r="B53" s="2"/>
    </row>
    <row r="55" spans="1:6" ht="15" customHeight="1" x14ac:dyDescent="0.25">
      <c r="A55" s="229" t="s">
        <v>0</v>
      </c>
      <c r="B55" s="229"/>
      <c r="C55" s="229"/>
      <c r="D55" s="229"/>
    </row>
    <row r="56" spans="1:6" ht="15" customHeight="1" x14ac:dyDescent="0.25">
      <c r="A56" s="229" t="s">
        <v>1</v>
      </c>
      <c r="B56" s="229"/>
      <c r="C56" s="229"/>
      <c r="D56" s="229"/>
    </row>
    <row r="58" spans="1:6" s="9" customFormat="1" ht="15" customHeight="1" thickBot="1" x14ac:dyDescent="0.25">
      <c r="A58" s="231">
        <v>3000</v>
      </c>
      <c r="B58" s="231"/>
      <c r="C58" s="7" t="s">
        <v>14</v>
      </c>
      <c r="D58" s="8"/>
      <c r="E58" s="1"/>
      <c r="F58" s="1"/>
    </row>
    <row r="59" spans="1:6" s="2" customFormat="1" ht="11.25" x14ac:dyDescent="0.2">
      <c r="A59" s="11">
        <v>3100</v>
      </c>
      <c r="B59" s="234" t="s">
        <v>15</v>
      </c>
      <c r="C59" s="234"/>
      <c r="D59" s="14"/>
      <c r="E59" s="1"/>
      <c r="F59" s="1"/>
    </row>
    <row r="60" spans="1:6" x14ac:dyDescent="0.25">
      <c r="A60" s="15"/>
      <c r="B60" s="16"/>
      <c r="C60" s="17"/>
      <c r="D60" s="18"/>
    </row>
    <row r="61" spans="1:6" x14ac:dyDescent="0.25">
      <c r="A61" s="15"/>
      <c r="B61" s="16"/>
      <c r="C61" s="17"/>
      <c r="D61" s="18"/>
    </row>
    <row r="62" spans="1:6" x14ac:dyDescent="0.25">
      <c r="A62" s="15"/>
      <c r="B62" s="16"/>
      <c r="C62" s="17"/>
      <c r="D62" s="18"/>
    </row>
    <row r="63" spans="1:6" x14ac:dyDescent="0.25">
      <c r="A63" s="15"/>
      <c r="B63" s="16"/>
      <c r="C63" s="17"/>
      <c r="D63" s="18"/>
    </row>
    <row r="64" spans="1:6" x14ac:dyDescent="0.25">
      <c r="A64" s="15"/>
      <c r="B64" s="16"/>
      <c r="C64" s="17"/>
      <c r="D64" s="18"/>
    </row>
    <row r="65" spans="1:6" s="2" customFormat="1" ht="11.25" x14ac:dyDescent="0.2">
      <c r="A65" s="19">
        <v>3200</v>
      </c>
      <c r="B65" s="232" t="s">
        <v>16</v>
      </c>
      <c r="C65" s="232"/>
      <c r="D65" s="20"/>
      <c r="E65" s="1"/>
      <c r="F65" s="1"/>
    </row>
    <row r="66" spans="1:6" x14ac:dyDescent="0.25">
      <c r="A66" s="15"/>
      <c r="B66" s="16"/>
      <c r="C66" s="17"/>
      <c r="D66" s="18"/>
    </row>
    <row r="67" spans="1:6" x14ac:dyDescent="0.25">
      <c r="A67" s="15"/>
      <c r="B67" s="16"/>
      <c r="C67" s="17"/>
      <c r="D67" s="18"/>
    </row>
    <row r="68" spans="1:6" x14ac:dyDescent="0.25">
      <c r="A68" s="15"/>
      <c r="B68" s="16"/>
      <c r="C68" s="17"/>
      <c r="D68" s="18"/>
    </row>
    <row r="69" spans="1:6" x14ac:dyDescent="0.25">
      <c r="A69" s="15"/>
      <c r="B69" s="16"/>
      <c r="C69" s="17"/>
      <c r="D69" s="18"/>
    </row>
    <row r="70" spans="1:6" x14ac:dyDescent="0.25">
      <c r="A70" s="15"/>
      <c r="B70" s="16"/>
      <c r="C70" s="17"/>
      <c r="D70" s="18"/>
    </row>
    <row r="71" spans="1:6" s="2" customFormat="1" ht="11.25" x14ac:dyDescent="0.2">
      <c r="A71" s="19">
        <v>3300</v>
      </c>
      <c r="B71" s="232" t="s">
        <v>17</v>
      </c>
      <c r="C71" s="232"/>
      <c r="D71" s="20"/>
      <c r="E71" s="1"/>
      <c r="F71" s="1"/>
    </row>
    <row r="72" spans="1:6" x14ac:dyDescent="0.25">
      <c r="A72" s="15"/>
      <c r="B72" s="16"/>
      <c r="C72" s="17"/>
      <c r="D72" s="18"/>
    </row>
    <row r="73" spans="1:6" x14ac:dyDescent="0.25">
      <c r="A73" s="15"/>
      <c r="B73" s="16"/>
      <c r="C73" s="17"/>
      <c r="D73" s="18"/>
    </row>
    <row r="74" spans="1:6" x14ac:dyDescent="0.25">
      <c r="A74" s="15"/>
      <c r="B74" s="16"/>
      <c r="C74" s="17"/>
      <c r="D74" s="18"/>
    </row>
    <row r="75" spans="1:6" x14ac:dyDescent="0.25">
      <c r="A75" s="15"/>
      <c r="B75" s="16"/>
      <c r="C75" s="17"/>
      <c r="D75" s="18"/>
    </row>
    <row r="76" spans="1:6" x14ac:dyDescent="0.25">
      <c r="A76" s="15"/>
      <c r="B76" s="16"/>
      <c r="C76" s="17"/>
      <c r="D76" s="18"/>
    </row>
    <row r="77" spans="1:6" x14ac:dyDescent="0.25">
      <c r="A77" s="15"/>
      <c r="B77" s="16"/>
      <c r="C77" s="17"/>
      <c r="D77" s="18"/>
    </row>
    <row r="78" spans="1:6" s="2" customFormat="1" ht="11.25" x14ac:dyDescent="0.2">
      <c r="A78" s="19">
        <v>3400</v>
      </c>
      <c r="B78" s="232" t="s">
        <v>18</v>
      </c>
      <c r="C78" s="232"/>
      <c r="D78" s="20"/>
      <c r="E78" s="1"/>
      <c r="F78" s="1"/>
    </row>
    <row r="79" spans="1:6" x14ac:dyDescent="0.25">
      <c r="A79" s="15"/>
      <c r="B79" s="16"/>
      <c r="C79" s="17"/>
      <c r="D79" s="18"/>
    </row>
    <row r="80" spans="1:6" x14ac:dyDescent="0.25">
      <c r="A80" s="15"/>
      <c r="B80" s="16"/>
      <c r="C80" s="17"/>
      <c r="D80" s="18"/>
    </row>
    <row r="81" spans="1:6" s="2" customFormat="1" ht="11.25" x14ac:dyDescent="0.2">
      <c r="A81" s="19">
        <v>3500</v>
      </c>
      <c r="B81" s="232" t="s">
        <v>19</v>
      </c>
      <c r="C81" s="232"/>
      <c r="D81" s="20"/>
      <c r="E81" s="1"/>
      <c r="F81" s="1"/>
    </row>
    <row r="82" spans="1:6" x14ac:dyDescent="0.25">
      <c r="A82" s="15"/>
      <c r="B82" s="16"/>
      <c r="C82" s="17"/>
      <c r="D82" s="18"/>
    </row>
    <row r="83" spans="1:6" x14ac:dyDescent="0.25">
      <c r="A83" s="15"/>
      <c r="B83" s="16"/>
      <c r="C83" s="17"/>
      <c r="D83" s="18"/>
    </row>
    <row r="84" spans="1:6" x14ac:dyDescent="0.25">
      <c r="A84" s="15"/>
      <c r="B84" s="16"/>
      <c r="C84" s="17"/>
      <c r="D84" s="18"/>
    </row>
    <row r="85" spans="1:6" x14ac:dyDescent="0.25">
      <c r="A85" s="15"/>
      <c r="B85" s="16"/>
      <c r="C85" s="17"/>
      <c r="D85" s="18"/>
    </row>
    <row r="86" spans="1:6" x14ac:dyDescent="0.25">
      <c r="A86" s="15"/>
      <c r="B86" s="16"/>
      <c r="C86" s="17"/>
      <c r="D86" s="18"/>
    </row>
    <row r="87" spans="1:6" x14ac:dyDescent="0.25">
      <c r="A87" s="15"/>
      <c r="B87" s="16"/>
      <c r="C87" s="17"/>
      <c r="D87" s="18"/>
    </row>
    <row r="88" spans="1:6" s="2" customFormat="1" ht="11.25" x14ac:dyDescent="0.2">
      <c r="A88" s="19">
        <v>3800</v>
      </c>
      <c r="B88" s="232" t="s">
        <v>20</v>
      </c>
      <c r="C88" s="232"/>
      <c r="D88" s="20"/>
      <c r="E88" s="1"/>
      <c r="F88" s="1"/>
    </row>
    <row r="89" spans="1:6" x14ac:dyDescent="0.25">
      <c r="A89" s="15"/>
      <c r="B89" s="16"/>
      <c r="C89" s="17"/>
      <c r="D89" s="18"/>
    </row>
    <row r="90" spans="1:6" x14ac:dyDescent="0.25">
      <c r="A90" s="15"/>
      <c r="B90" s="16"/>
      <c r="C90" s="17"/>
      <c r="D90" s="18"/>
    </row>
    <row r="91" spans="1:6" s="2" customFormat="1" ht="11.25" x14ac:dyDescent="0.2">
      <c r="A91" s="19">
        <v>3900</v>
      </c>
      <c r="B91" s="232" t="s">
        <v>21</v>
      </c>
      <c r="C91" s="232"/>
      <c r="D91" s="20"/>
      <c r="E91" s="1"/>
      <c r="F91" s="1"/>
    </row>
    <row r="92" spans="1:6" ht="15.75" thickBot="1" x14ac:dyDescent="0.3">
      <c r="A92" s="21"/>
      <c r="B92" s="22"/>
      <c r="C92" s="23"/>
      <c r="D92" s="24"/>
    </row>
    <row r="93" spans="1:6" s="9" customFormat="1" ht="12" thickBot="1" x14ac:dyDescent="0.25">
      <c r="A93" s="231">
        <v>5000</v>
      </c>
      <c r="B93" s="231"/>
      <c r="C93" s="7" t="s">
        <v>22</v>
      </c>
      <c r="D93" s="8"/>
      <c r="E93" s="1"/>
      <c r="F93" s="1"/>
    </row>
    <row r="94" spans="1:6" s="2" customFormat="1" ht="11.25" x14ac:dyDescent="0.2">
      <c r="A94" s="25">
        <v>5300</v>
      </c>
      <c r="B94" s="233" t="s">
        <v>23</v>
      </c>
      <c r="C94" s="233"/>
      <c r="D94" s="26"/>
      <c r="E94" s="1" t="s">
        <v>24</v>
      </c>
      <c r="F94" s="1" t="s">
        <v>25</v>
      </c>
    </row>
    <row r="95" spans="1:6" ht="15.75" x14ac:dyDescent="0.25">
      <c r="A95" s="27"/>
      <c r="B95" s="28"/>
      <c r="C95" s="29" t="s">
        <v>26</v>
      </c>
      <c r="D95" s="30">
        <f t="shared" ref="D95:D160" si="0">E95*F95</f>
        <v>8054.0000000000009</v>
      </c>
      <c r="E95" s="31">
        <v>50</v>
      </c>
      <c r="F95" s="32">
        <v>161.08000000000001</v>
      </c>
    </row>
    <row r="96" spans="1:6" ht="15.75" x14ac:dyDescent="0.25">
      <c r="A96" s="28"/>
      <c r="B96" s="28"/>
      <c r="C96" s="29" t="s">
        <v>27</v>
      </c>
      <c r="D96" s="30">
        <f t="shared" si="0"/>
        <v>6431</v>
      </c>
      <c r="E96" s="31">
        <v>20</v>
      </c>
      <c r="F96" s="32">
        <v>321.55</v>
      </c>
    </row>
    <row r="97" spans="1:6" ht="15.75" x14ac:dyDescent="0.25">
      <c r="A97" s="28"/>
      <c r="B97" s="28"/>
      <c r="C97" s="29" t="s">
        <v>28</v>
      </c>
      <c r="D97" s="30">
        <f t="shared" si="0"/>
        <v>5627.16</v>
      </c>
      <c r="E97" s="31">
        <v>14</v>
      </c>
      <c r="F97" s="32">
        <v>401.94</v>
      </c>
    </row>
    <row r="98" spans="1:6" ht="15.75" x14ac:dyDescent="0.25">
      <c r="A98" s="28"/>
      <c r="B98" s="28"/>
      <c r="C98" s="29" t="s">
        <v>29</v>
      </c>
      <c r="D98" s="30">
        <f t="shared" si="0"/>
        <v>2071</v>
      </c>
      <c r="E98" s="31">
        <v>100</v>
      </c>
      <c r="F98" s="32">
        <v>20.71</v>
      </c>
    </row>
    <row r="99" spans="1:6" ht="15.75" x14ac:dyDescent="0.25">
      <c r="A99" s="28"/>
      <c r="B99" s="28"/>
      <c r="C99" s="29" t="s">
        <v>30</v>
      </c>
      <c r="D99" s="30">
        <f t="shared" si="0"/>
        <v>1940</v>
      </c>
      <c r="E99" s="31">
        <v>16</v>
      </c>
      <c r="F99" s="32">
        <v>121.25</v>
      </c>
    </row>
    <row r="100" spans="1:6" ht="15.75" x14ac:dyDescent="0.25">
      <c r="A100" s="28"/>
      <c r="B100" s="28"/>
      <c r="C100" s="29" t="s">
        <v>31</v>
      </c>
      <c r="D100" s="30">
        <f t="shared" si="0"/>
        <v>723.12</v>
      </c>
      <c r="E100" s="31">
        <v>8</v>
      </c>
      <c r="F100" s="32">
        <v>90.39</v>
      </c>
    </row>
    <row r="101" spans="1:6" ht="15.75" x14ac:dyDescent="0.25">
      <c r="A101" s="28"/>
      <c r="B101" s="28"/>
      <c r="C101" s="29" t="s">
        <v>32</v>
      </c>
      <c r="D101" s="30">
        <f t="shared" si="0"/>
        <v>903.9</v>
      </c>
      <c r="E101" s="31">
        <v>10</v>
      </c>
      <c r="F101" s="32">
        <v>90.39</v>
      </c>
    </row>
    <row r="102" spans="1:6" ht="15.75" x14ac:dyDescent="0.25">
      <c r="A102" s="28"/>
      <c r="B102" s="28"/>
      <c r="C102" s="29" t="s">
        <v>33</v>
      </c>
      <c r="D102" s="30">
        <f t="shared" si="0"/>
        <v>995.8</v>
      </c>
      <c r="E102" s="31">
        <v>10</v>
      </c>
      <c r="F102" s="32">
        <v>99.58</v>
      </c>
    </row>
    <row r="103" spans="1:6" ht="15.75" x14ac:dyDescent="0.25">
      <c r="A103" s="28"/>
      <c r="B103" s="28"/>
      <c r="C103" s="29" t="s">
        <v>34</v>
      </c>
      <c r="D103" s="30">
        <f t="shared" si="0"/>
        <v>542.34</v>
      </c>
      <c r="E103" s="31">
        <v>6</v>
      </c>
      <c r="F103" s="32">
        <v>90.39</v>
      </c>
    </row>
    <row r="104" spans="1:6" ht="15.75" x14ac:dyDescent="0.25">
      <c r="A104" s="28"/>
      <c r="B104" s="28"/>
      <c r="C104" s="29" t="s">
        <v>35</v>
      </c>
      <c r="D104" s="30">
        <f t="shared" si="0"/>
        <v>542.34</v>
      </c>
      <c r="E104" s="31">
        <v>6</v>
      </c>
      <c r="F104" s="32">
        <v>90.39</v>
      </c>
    </row>
    <row r="105" spans="1:6" ht="15.75" x14ac:dyDescent="0.25">
      <c r="A105" s="28"/>
      <c r="B105" s="28"/>
      <c r="C105" s="29" t="s">
        <v>36</v>
      </c>
      <c r="D105" s="30">
        <f t="shared" si="0"/>
        <v>723.12</v>
      </c>
      <c r="E105" s="31">
        <v>8</v>
      </c>
      <c r="F105" s="32">
        <v>90.39</v>
      </c>
    </row>
    <row r="106" spans="1:6" ht="15.75" x14ac:dyDescent="0.25">
      <c r="A106" s="28"/>
      <c r="B106" s="28"/>
      <c r="C106" s="29" t="s">
        <v>37</v>
      </c>
      <c r="D106" s="30">
        <f t="shared" si="0"/>
        <v>23487.8</v>
      </c>
      <c r="E106" s="31">
        <v>28</v>
      </c>
      <c r="F106" s="32">
        <v>838.85</v>
      </c>
    </row>
    <row r="107" spans="1:6" ht="15.75" x14ac:dyDescent="0.25">
      <c r="A107" s="28"/>
      <c r="B107" s="28"/>
      <c r="C107" s="29" t="s">
        <v>38</v>
      </c>
      <c r="D107" s="30">
        <f t="shared" si="0"/>
        <v>194.88</v>
      </c>
      <c r="E107" s="31">
        <v>4</v>
      </c>
      <c r="F107" s="32">
        <v>48.72</v>
      </c>
    </row>
    <row r="108" spans="1:6" ht="15.75" x14ac:dyDescent="0.25">
      <c r="A108" s="28"/>
      <c r="B108" s="28"/>
      <c r="C108" s="29" t="s">
        <v>39</v>
      </c>
      <c r="D108" s="30">
        <f t="shared" si="0"/>
        <v>3502.92</v>
      </c>
      <c r="E108" s="31">
        <v>6</v>
      </c>
      <c r="F108" s="32">
        <v>583.82000000000005</v>
      </c>
    </row>
    <row r="109" spans="1:6" ht="15.75" x14ac:dyDescent="0.25">
      <c r="A109" s="28"/>
      <c r="B109" s="28"/>
      <c r="C109" s="29" t="s">
        <v>40</v>
      </c>
      <c r="D109" s="30">
        <f t="shared" si="0"/>
        <v>1661.36</v>
      </c>
      <c r="E109" s="31">
        <v>4</v>
      </c>
      <c r="F109" s="32">
        <v>415.34</v>
      </c>
    </row>
    <row r="110" spans="1:6" ht="15.75" x14ac:dyDescent="0.25">
      <c r="A110" s="28"/>
      <c r="B110" s="28"/>
      <c r="C110" s="29" t="s">
        <v>41</v>
      </c>
      <c r="D110" s="30">
        <f t="shared" si="0"/>
        <v>1848.92</v>
      </c>
      <c r="E110" s="31">
        <v>4</v>
      </c>
      <c r="F110" s="32">
        <v>462.23</v>
      </c>
    </row>
    <row r="111" spans="1:6" ht="15.75" x14ac:dyDescent="0.25">
      <c r="A111" s="28"/>
      <c r="B111" s="28"/>
      <c r="C111" s="29" t="s">
        <v>42</v>
      </c>
      <c r="D111" s="30">
        <f t="shared" si="0"/>
        <v>735.4</v>
      </c>
      <c r="E111" s="31">
        <v>1</v>
      </c>
      <c r="F111" s="32">
        <v>735.4</v>
      </c>
    </row>
    <row r="112" spans="1:6" ht="15.75" x14ac:dyDescent="0.25">
      <c r="A112" s="28"/>
      <c r="B112" s="28"/>
      <c r="C112" s="29" t="s">
        <v>43</v>
      </c>
      <c r="D112" s="30">
        <f t="shared" si="0"/>
        <v>39010.199999999997</v>
      </c>
      <c r="E112" s="31">
        <v>20</v>
      </c>
      <c r="F112" s="32">
        <v>1950.51</v>
      </c>
    </row>
    <row r="113" spans="1:6" ht="15.75" x14ac:dyDescent="0.25">
      <c r="A113" s="28"/>
      <c r="B113" s="28"/>
      <c r="C113" s="29" t="s">
        <v>44</v>
      </c>
      <c r="D113" s="30">
        <f t="shared" si="0"/>
        <v>40002.200000000004</v>
      </c>
      <c r="E113" s="31">
        <v>140</v>
      </c>
      <c r="F113" s="32">
        <v>285.73</v>
      </c>
    </row>
    <row r="114" spans="1:6" ht="15.75" x14ac:dyDescent="0.25">
      <c r="A114" s="28"/>
      <c r="B114" s="28"/>
      <c r="C114" s="29" t="s">
        <v>45</v>
      </c>
      <c r="D114" s="30">
        <f t="shared" si="0"/>
        <v>13092.96</v>
      </c>
      <c r="E114" s="31">
        <v>12</v>
      </c>
      <c r="F114" s="32">
        <v>1091.08</v>
      </c>
    </row>
    <row r="115" spans="1:6" ht="15.75" x14ac:dyDescent="0.25">
      <c r="A115" s="28"/>
      <c r="B115" s="28"/>
      <c r="C115" s="29" t="s">
        <v>46</v>
      </c>
      <c r="D115" s="30">
        <f t="shared" si="0"/>
        <v>2983</v>
      </c>
      <c r="E115" s="31">
        <v>10</v>
      </c>
      <c r="F115" s="32">
        <v>298.3</v>
      </c>
    </row>
    <row r="116" spans="1:6" ht="15.75" x14ac:dyDescent="0.25">
      <c r="A116" s="28"/>
      <c r="B116" s="28"/>
      <c r="C116" s="29" t="s">
        <v>47</v>
      </c>
      <c r="D116" s="30">
        <f t="shared" si="0"/>
        <v>20915.55</v>
      </c>
      <c r="E116" s="31">
        <v>15</v>
      </c>
      <c r="F116" s="32">
        <v>1394.37</v>
      </c>
    </row>
    <row r="117" spans="1:6" ht="15.75" x14ac:dyDescent="0.25">
      <c r="A117" s="28"/>
      <c r="B117" s="28"/>
      <c r="C117" s="29" t="s">
        <v>48</v>
      </c>
      <c r="D117" s="30">
        <f t="shared" si="0"/>
        <v>5975.4</v>
      </c>
      <c r="E117" s="31">
        <v>10</v>
      </c>
      <c r="F117" s="32">
        <v>597.54</v>
      </c>
    </row>
    <row r="118" spans="1:6" ht="15.75" x14ac:dyDescent="0.25">
      <c r="A118" s="28"/>
      <c r="B118" s="28"/>
      <c r="C118" s="29" t="s">
        <v>49</v>
      </c>
      <c r="D118" s="30">
        <f t="shared" si="0"/>
        <v>8764.9599999999991</v>
      </c>
      <c r="E118" s="31">
        <v>4</v>
      </c>
      <c r="F118" s="32">
        <v>2191.2399999999998</v>
      </c>
    </row>
    <row r="119" spans="1:6" ht="15.75" x14ac:dyDescent="0.25">
      <c r="A119" s="28"/>
      <c r="B119" s="28"/>
      <c r="C119" s="29" t="s">
        <v>50</v>
      </c>
      <c r="D119" s="30">
        <f t="shared" si="0"/>
        <v>85.26</v>
      </c>
      <c r="E119" s="31">
        <v>2</v>
      </c>
      <c r="F119" s="32">
        <v>42.63</v>
      </c>
    </row>
    <row r="120" spans="1:6" ht="15.75" x14ac:dyDescent="0.25">
      <c r="A120" s="28"/>
      <c r="B120" s="28"/>
      <c r="C120" s="29" t="s">
        <v>51</v>
      </c>
      <c r="D120" s="30">
        <f t="shared" si="0"/>
        <v>74.84</v>
      </c>
      <c r="E120" s="31">
        <v>2</v>
      </c>
      <c r="F120" s="32">
        <v>37.42</v>
      </c>
    </row>
    <row r="121" spans="1:6" ht="15.75" x14ac:dyDescent="0.25">
      <c r="A121" s="28"/>
      <c r="B121" s="28"/>
      <c r="C121" s="29" t="s">
        <v>52</v>
      </c>
      <c r="D121" s="30">
        <f t="shared" si="0"/>
        <v>99994.5</v>
      </c>
      <c r="E121" s="31">
        <v>450</v>
      </c>
      <c r="F121" s="32">
        <v>222.21</v>
      </c>
    </row>
    <row r="122" spans="1:6" ht="15.75" x14ac:dyDescent="0.25">
      <c r="A122" s="28"/>
      <c r="B122" s="28"/>
      <c r="C122" s="29" t="s">
        <v>53</v>
      </c>
      <c r="D122" s="30">
        <f t="shared" si="0"/>
        <v>21417</v>
      </c>
      <c r="E122" s="31">
        <v>60</v>
      </c>
      <c r="F122" s="32">
        <v>356.95</v>
      </c>
    </row>
    <row r="123" spans="1:6" ht="15.75" x14ac:dyDescent="0.25">
      <c r="A123" s="28"/>
      <c r="B123" s="28"/>
      <c r="C123" s="29" t="s">
        <v>54</v>
      </c>
      <c r="D123" s="30">
        <f t="shared" si="0"/>
        <v>1169.2</v>
      </c>
      <c r="E123" s="31">
        <v>20</v>
      </c>
      <c r="F123" s="32">
        <v>58.46</v>
      </c>
    </row>
    <row r="124" spans="1:6" ht="15.75" x14ac:dyDescent="0.25">
      <c r="A124" s="28"/>
      <c r="B124" s="28"/>
      <c r="C124" s="29" t="s">
        <v>55</v>
      </c>
      <c r="D124" s="30">
        <f t="shared" si="0"/>
        <v>1157.0999999999999</v>
      </c>
      <c r="E124" s="31">
        <v>10</v>
      </c>
      <c r="F124" s="32">
        <v>115.71</v>
      </c>
    </row>
    <row r="125" spans="1:6" ht="15.75" x14ac:dyDescent="0.25">
      <c r="A125" s="28"/>
      <c r="B125" s="28"/>
      <c r="C125" s="29" t="s">
        <v>56</v>
      </c>
      <c r="D125" s="30">
        <f t="shared" si="0"/>
        <v>2477.3999999999996</v>
      </c>
      <c r="E125" s="31">
        <v>6</v>
      </c>
      <c r="F125" s="32">
        <v>412.9</v>
      </c>
    </row>
    <row r="126" spans="1:6" ht="15.75" x14ac:dyDescent="0.25">
      <c r="A126" s="28"/>
      <c r="B126" s="28"/>
      <c r="C126" s="29" t="s">
        <v>57</v>
      </c>
      <c r="D126" s="30">
        <f t="shared" si="0"/>
        <v>5054.7000000000007</v>
      </c>
      <c r="E126" s="31">
        <v>30</v>
      </c>
      <c r="F126" s="32">
        <v>168.49</v>
      </c>
    </row>
    <row r="127" spans="1:6" ht="15.75" x14ac:dyDescent="0.25">
      <c r="A127" s="28"/>
      <c r="B127" s="28"/>
      <c r="C127" s="29" t="s">
        <v>58</v>
      </c>
      <c r="D127" s="30">
        <f t="shared" si="0"/>
        <v>647</v>
      </c>
      <c r="E127" s="31">
        <v>5</v>
      </c>
      <c r="F127" s="32">
        <v>129.4</v>
      </c>
    </row>
    <row r="128" spans="1:6" ht="15.75" x14ac:dyDescent="0.25">
      <c r="A128" s="28"/>
      <c r="B128" s="28"/>
      <c r="C128" s="29" t="s">
        <v>59</v>
      </c>
      <c r="D128" s="30">
        <f t="shared" si="0"/>
        <v>1106.9000000000001</v>
      </c>
      <c r="E128" s="31">
        <v>10</v>
      </c>
      <c r="F128" s="32">
        <v>110.69</v>
      </c>
    </row>
    <row r="129" spans="1:6" ht="15.75" x14ac:dyDescent="0.25">
      <c r="A129" s="28"/>
      <c r="B129" s="28"/>
      <c r="C129" s="29" t="s">
        <v>60</v>
      </c>
      <c r="D129" s="30">
        <f t="shared" si="0"/>
        <v>4823.3</v>
      </c>
      <c r="E129" s="31">
        <v>10</v>
      </c>
      <c r="F129" s="32">
        <v>482.33</v>
      </c>
    </row>
    <row r="130" spans="1:6" ht="15.75" x14ac:dyDescent="0.25">
      <c r="A130" s="28"/>
      <c r="B130" s="28"/>
      <c r="C130" s="29" t="s">
        <v>61</v>
      </c>
      <c r="D130" s="30">
        <f t="shared" si="0"/>
        <v>12285</v>
      </c>
      <c r="E130" s="31">
        <v>500</v>
      </c>
      <c r="F130" s="32">
        <v>24.57</v>
      </c>
    </row>
    <row r="131" spans="1:6" ht="15.75" x14ac:dyDescent="0.25">
      <c r="A131" s="28"/>
      <c r="B131" s="28"/>
      <c r="C131" s="29" t="s">
        <v>62</v>
      </c>
      <c r="D131" s="30">
        <f t="shared" si="0"/>
        <v>3083.64</v>
      </c>
      <c r="E131" s="31">
        <v>4</v>
      </c>
      <c r="F131" s="32">
        <v>770.91</v>
      </c>
    </row>
    <row r="132" spans="1:6" ht="15.75" x14ac:dyDescent="0.25">
      <c r="A132" s="28"/>
      <c r="B132" s="28"/>
      <c r="C132" s="29" t="s">
        <v>63</v>
      </c>
      <c r="D132" s="30">
        <f t="shared" si="0"/>
        <v>8970.08</v>
      </c>
      <c r="E132" s="31">
        <v>14</v>
      </c>
      <c r="F132" s="32">
        <v>640.72</v>
      </c>
    </row>
    <row r="133" spans="1:6" ht="15.75" x14ac:dyDescent="0.25">
      <c r="A133" s="28"/>
      <c r="B133" s="28"/>
      <c r="C133" s="29" t="s">
        <v>64</v>
      </c>
      <c r="D133" s="30">
        <f t="shared" si="0"/>
        <v>22425.200000000001</v>
      </c>
      <c r="E133" s="31">
        <v>35</v>
      </c>
      <c r="F133" s="32">
        <v>640.72</v>
      </c>
    </row>
    <row r="134" spans="1:6" ht="15.75" x14ac:dyDescent="0.25">
      <c r="A134" s="28"/>
      <c r="B134" s="28"/>
      <c r="C134" s="29" t="s">
        <v>65</v>
      </c>
      <c r="D134" s="30">
        <f t="shared" si="0"/>
        <v>19108.2</v>
      </c>
      <c r="E134" s="31">
        <v>30</v>
      </c>
      <c r="F134" s="32">
        <v>636.94000000000005</v>
      </c>
    </row>
    <row r="135" spans="1:6" ht="15.75" x14ac:dyDescent="0.25">
      <c r="A135" s="28"/>
      <c r="B135" s="28"/>
      <c r="C135" s="29" t="s">
        <v>66</v>
      </c>
      <c r="D135" s="30">
        <f t="shared" si="0"/>
        <v>3961.44</v>
      </c>
      <c r="E135" s="31">
        <v>6</v>
      </c>
      <c r="F135" s="32">
        <v>660.24</v>
      </c>
    </row>
    <row r="136" spans="1:6" ht="23.25" x14ac:dyDescent="0.25">
      <c r="A136" s="28"/>
      <c r="B136" s="28"/>
      <c r="C136" s="29" t="s">
        <v>67</v>
      </c>
      <c r="D136" s="30">
        <f t="shared" si="0"/>
        <v>6455.8499999999995</v>
      </c>
      <c r="E136" s="31">
        <v>3</v>
      </c>
      <c r="F136" s="32">
        <v>2151.9499999999998</v>
      </c>
    </row>
    <row r="137" spans="1:6" ht="15.75" x14ac:dyDescent="0.25">
      <c r="A137" s="28"/>
      <c r="B137" s="28"/>
      <c r="C137" s="29" t="s">
        <v>68</v>
      </c>
      <c r="D137" s="30">
        <f t="shared" si="0"/>
        <v>962.22</v>
      </c>
      <c r="E137" s="31">
        <v>1</v>
      </c>
      <c r="F137" s="32">
        <v>962.22</v>
      </c>
    </row>
    <row r="138" spans="1:6" ht="15.75" x14ac:dyDescent="0.25">
      <c r="A138" s="28"/>
      <c r="B138" s="28"/>
      <c r="C138" s="29" t="s">
        <v>69</v>
      </c>
      <c r="D138" s="30">
        <v>718.62</v>
      </c>
      <c r="E138" s="31">
        <v>1</v>
      </c>
      <c r="F138" s="32">
        <v>718.72</v>
      </c>
    </row>
    <row r="139" spans="1:6" ht="15.75" x14ac:dyDescent="0.25">
      <c r="A139" s="28"/>
      <c r="B139" s="28"/>
      <c r="C139" s="29" t="s">
        <v>70</v>
      </c>
      <c r="D139" s="30">
        <f t="shared" si="0"/>
        <v>13665.9</v>
      </c>
      <c r="E139" s="31">
        <v>30</v>
      </c>
      <c r="F139" s="32">
        <v>455.53</v>
      </c>
    </row>
    <row r="140" spans="1:6" ht="15.75" x14ac:dyDescent="0.25">
      <c r="A140" s="28"/>
      <c r="B140" s="28"/>
      <c r="C140" s="29" t="s">
        <v>71</v>
      </c>
      <c r="D140" s="30">
        <f t="shared" si="0"/>
        <v>720.18000000000006</v>
      </c>
      <c r="E140" s="31">
        <v>6</v>
      </c>
      <c r="F140" s="32">
        <v>120.03</v>
      </c>
    </row>
    <row r="141" spans="1:6" ht="15.75" x14ac:dyDescent="0.25">
      <c r="A141" s="28"/>
      <c r="B141" s="28"/>
      <c r="C141" s="29" t="s">
        <v>72</v>
      </c>
      <c r="D141" s="30">
        <f t="shared" si="0"/>
        <v>1834.9</v>
      </c>
      <c r="E141" s="31">
        <v>10</v>
      </c>
      <c r="F141" s="32">
        <v>183.49</v>
      </c>
    </row>
    <row r="142" spans="1:6" ht="15.75" x14ac:dyDescent="0.25">
      <c r="A142" s="28"/>
      <c r="B142" s="28"/>
      <c r="C142" s="29" t="s">
        <v>73</v>
      </c>
      <c r="D142" s="30">
        <f t="shared" si="0"/>
        <v>1800.45</v>
      </c>
      <c r="E142" s="31">
        <v>15</v>
      </c>
      <c r="F142" s="32">
        <v>120.03</v>
      </c>
    </row>
    <row r="143" spans="1:6" ht="15.75" x14ac:dyDescent="0.25">
      <c r="A143" s="28"/>
      <c r="B143" s="28"/>
      <c r="C143" s="29" t="s">
        <v>74</v>
      </c>
      <c r="D143" s="30">
        <f t="shared" si="0"/>
        <v>1885.8000000000002</v>
      </c>
      <c r="E143" s="31">
        <v>10</v>
      </c>
      <c r="F143" s="32">
        <v>188.58</v>
      </c>
    </row>
    <row r="144" spans="1:6" ht="15.75" x14ac:dyDescent="0.25">
      <c r="A144" s="28"/>
      <c r="B144" s="28"/>
      <c r="C144" s="29" t="s">
        <v>75</v>
      </c>
      <c r="D144" s="30">
        <f t="shared" si="0"/>
        <v>1885.8000000000002</v>
      </c>
      <c r="E144" s="31">
        <v>10</v>
      </c>
      <c r="F144" s="32">
        <v>188.58</v>
      </c>
    </row>
    <row r="145" spans="1:6" ht="15.75" x14ac:dyDescent="0.25">
      <c r="A145" s="28"/>
      <c r="B145" s="28"/>
      <c r="C145" s="29" t="s">
        <v>76</v>
      </c>
      <c r="D145" s="30">
        <f t="shared" si="0"/>
        <v>1649.36</v>
      </c>
      <c r="E145" s="31">
        <v>4</v>
      </c>
      <c r="F145" s="32">
        <v>412.34</v>
      </c>
    </row>
    <row r="146" spans="1:6" ht="15.75" x14ac:dyDescent="0.25">
      <c r="A146" s="28"/>
      <c r="B146" s="28"/>
      <c r="C146" s="29" t="s">
        <v>77</v>
      </c>
      <c r="D146" s="30">
        <f t="shared" si="0"/>
        <v>1650.2</v>
      </c>
      <c r="E146" s="31">
        <v>20</v>
      </c>
      <c r="F146" s="32">
        <v>82.51</v>
      </c>
    </row>
    <row r="147" spans="1:6" ht="15.75" x14ac:dyDescent="0.25">
      <c r="A147" s="28"/>
      <c r="B147" s="28"/>
      <c r="C147" s="29" t="s">
        <v>78</v>
      </c>
      <c r="D147" s="30">
        <f t="shared" si="0"/>
        <v>2475.3000000000002</v>
      </c>
      <c r="E147" s="31">
        <v>30</v>
      </c>
      <c r="F147" s="32">
        <v>82.51</v>
      </c>
    </row>
    <row r="148" spans="1:6" ht="15.75" x14ac:dyDescent="0.25">
      <c r="A148" s="28"/>
      <c r="B148" s="28"/>
      <c r="C148" s="29" t="s">
        <v>79</v>
      </c>
      <c r="D148" s="30">
        <f t="shared" si="0"/>
        <v>6600.8</v>
      </c>
      <c r="E148" s="31">
        <v>80</v>
      </c>
      <c r="F148" s="32">
        <v>82.51</v>
      </c>
    </row>
    <row r="149" spans="1:6" ht="15.75" x14ac:dyDescent="0.25">
      <c r="A149" s="28"/>
      <c r="B149" s="28"/>
      <c r="C149" s="29" t="s">
        <v>80</v>
      </c>
      <c r="D149" s="30">
        <f t="shared" si="0"/>
        <v>8006.9999999999991</v>
      </c>
      <c r="E149" s="31">
        <v>100</v>
      </c>
      <c r="F149" s="32">
        <v>80.069999999999993</v>
      </c>
    </row>
    <row r="150" spans="1:6" ht="15.75" x14ac:dyDescent="0.25">
      <c r="A150" s="28"/>
      <c r="B150" s="28"/>
      <c r="C150" s="29" t="s">
        <v>81</v>
      </c>
      <c r="D150" s="30">
        <f t="shared" si="0"/>
        <v>450.6</v>
      </c>
      <c r="E150" s="31">
        <v>20</v>
      </c>
      <c r="F150" s="32">
        <v>22.53</v>
      </c>
    </row>
    <row r="151" spans="1:6" ht="15.75" x14ac:dyDescent="0.25">
      <c r="A151" s="28"/>
      <c r="B151" s="28"/>
      <c r="C151" s="29" t="s">
        <v>82</v>
      </c>
      <c r="D151" s="30">
        <f t="shared" si="0"/>
        <v>1851.2</v>
      </c>
      <c r="E151" s="31">
        <v>40</v>
      </c>
      <c r="F151" s="32">
        <v>46.28</v>
      </c>
    </row>
    <row r="152" spans="1:6" ht="15.75" x14ac:dyDescent="0.25">
      <c r="A152" s="28"/>
      <c r="B152" s="28"/>
      <c r="C152" s="29" t="s">
        <v>83</v>
      </c>
      <c r="D152" s="30">
        <f t="shared" si="0"/>
        <v>925.6</v>
      </c>
      <c r="E152" s="31">
        <v>20</v>
      </c>
      <c r="F152" s="32">
        <v>46.28</v>
      </c>
    </row>
    <row r="153" spans="1:6" ht="15.75" x14ac:dyDescent="0.25">
      <c r="A153" s="28"/>
      <c r="B153" s="28"/>
      <c r="C153" s="29" t="s">
        <v>84</v>
      </c>
      <c r="D153" s="30">
        <f t="shared" si="0"/>
        <v>609</v>
      </c>
      <c r="E153" s="31">
        <v>20</v>
      </c>
      <c r="F153" s="32">
        <v>30.45</v>
      </c>
    </row>
    <row r="154" spans="1:6" ht="15.75" x14ac:dyDescent="0.25">
      <c r="A154" s="28"/>
      <c r="B154" s="28"/>
      <c r="C154" s="29" t="s">
        <v>85</v>
      </c>
      <c r="D154" s="30">
        <f t="shared" si="0"/>
        <v>5344</v>
      </c>
      <c r="E154" s="31">
        <v>50</v>
      </c>
      <c r="F154" s="32">
        <v>106.88</v>
      </c>
    </row>
    <row r="155" spans="1:6" ht="15.75" x14ac:dyDescent="0.25">
      <c r="A155" s="28"/>
      <c r="B155" s="28"/>
      <c r="C155" s="29" t="s">
        <v>86</v>
      </c>
      <c r="D155" s="30">
        <f t="shared" si="0"/>
        <v>3845.3999999999996</v>
      </c>
      <c r="E155" s="31">
        <v>34</v>
      </c>
      <c r="F155" s="32">
        <v>113.1</v>
      </c>
    </row>
    <row r="156" spans="1:6" ht="15.75" x14ac:dyDescent="0.25">
      <c r="A156" s="28"/>
      <c r="B156" s="28"/>
      <c r="C156" s="29" t="s">
        <v>87</v>
      </c>
      <c r="D156" s="30">
        <f t="shared" si="0"/>
        <v>6959.8</v>
      </c>
      <c r="E156" s="31">
        <v>20</v>
      </c>
      <c r="F156" s="32">
        <v>347.99</v>
      </c>
    </row>
    <row r="157" spans="1:6" ht="15.75" x14ac:dyDescent="0.25">
      <c r="A157" s="28"/>
      <c r="B157" s="28"/>
      <c r="C157" s="29" t="s">
        <v>88</v>
      </c>
      <c r="D157" s="30">
        <f t="shared" si="0"/>
        <v>1522.5</v>
      </c>
      <c r="E157" s="31">
        <v>10</v>
      </c>
      <c r="F157" s="32">
        <v>152.25</v>
      </c>
    </row>
    <row r="158" spans="1:6" ht="15.75" x14ac:dyDescent="0.25">
      <c r="A158" s="28"/>
      <c r="B158" s="28"/>
      <c r="C158" s="29" t="s">
        <v>89</v>
      </c>
      <c r="D158" s="30">
        <f t="shared" si="0"/>
        <v>46589.399999999994</v>
      </c>
      <c r="E158" s="31">
        <v>180</v>
      </c>
      <c r="F158" s="32">
        <v>258.83</v>
      </c>
    </row>
    <row r="159" spans="1:6" ht="15.75" x14ac:dyDescent="0.25">
      <c r="A159" s="28"/>
      <c r="B159" s="28"/>
      <c r="C159" s="29" t="s">
        <v>90</v>
      </c>
      <c r="D159" s="30">
        <f t="shared" si="0"/>
        <v>17885.2</v>
      </c>
      <c r="E159" s="31">
        <v>40</v>
      </c>
      <c r="F159" s="32">
        <v>447.13</v>
      </c>
    </row>
    <row r="160" spans="1:6" ht="15.75" x14ac:dyDescent="0.25">
      <c r="A160" s="28"/>
      <c r="B160" s="28"/>
      <c r="C160" s="29" t="s">
        <v>91</v>
      </c>
      <c r="D160" s="30">
        <f t="shared" si="0"/>
        <v>4092</v>
      </c>
      <c r="E160" s="31">
        <v>120</v>
      </c>
      <c r="F160" s="32">
        <v>34.1</v>
      </c>
    </row>
    <row r="161" spans="1:6" ht="15.75" x14ac:dyDescent="0.25">
      <c r="A161" s="28"/>
      <c r="B161" s="28"/>
      <c r="C161" s="29" t="s">
        <v>92</v>
      </c>
      <c r="D161" s="30">
        <f t="shared" ref="D161:D231" si="1">E161*F161</f>
        <v>6266.4</v>
      </c>
      <c r="E161" s="31">
        <v>140</v>
      </c>
      <c r="F161" s="32">
        <v>44.76</v>
      </c>
    </row>
    <row r="162" spans="1:6" ht="15.75" x14ac:dyDescent="0.25">
      <c r="A162" s="28"/>
      <c r="B162" s="28"/>
      <c r="C162" s="29" t="s">
        <v>93</v>
      </c>
      <c r="D162" s="30">
        <f t="shared" si="1"/>
        <v>2216.7600000000002</v>
      </c>
      <c r="E162" s="31">
        <v>52</v>
      </c>
      <c r="F162" s="32">
        <v>42.63</v>
      </c>
    </row>
    <row r="163" spans="1:6" ht="15.75" x14ac:dyDescent="0.25">
      <c r="A163" s="28"/>
      <c r="B163" s="28"/>
      <c r="C163" s="29" t="s">
        <v>94</v>
      </c>
      <c r="D163" s="30">
        <f t="shared" si="1"/>
        <v>10231.200000000001</v>
      </c>
      <c r="E163" s="31">
        <v>40</v>
      </c>
      <c r="F163" s="32">
        <v>255.78</v>
      </c>
    </row>
    <row r="164" spans="1:6" ht="15.75" x14ac:dyDescent="0.25">
      <c r="A164" s="28"/>
      <c r="B164" s="28"/>
      <c r="C164" s="29" t="s">
        <v>95</v>
      </c>
      <c r="D164" s="30">
        <f t="shared" si="1"/>
        <v>94220</v>
      </c>
      <c r="E164" s="31">
        <v>2000</v>
      </c>
      <c r="F164" s="32">
        <v>47.11</v>
      </c>
    </row>
    <row r="165" spans="1:6" ht="15.75" x14ac:dyDescent="0.25">
      <c r="A165" s="28"/>
      <c r="B165" s="28"/>
      <c r="C165" s="29" t="s">
        <v>96</v>
      </c>
      <c r="D165" s="30">
        <f t="shared" si="1"/>
        <v>27744</v>
      </c>
      <c r="E165" s="31">
        <v>60</v>
      </c>
      <c r="F165" s="32">
        <v>462.4</v>
      </c>
    </row>
    <row r="166" spans="1:6" ht="15.75" x14ac:dyDescent="0.25">
      <c r="A166" s="28"/>
      <c r="B166" s="28"/>
      <c r="C166" s="29" t="s">
        <v>97</v>
      </c>
      <c r="D166" s="30">
        <f t="shared" si="1"/>
        <v>422960</v>
      </c>
      <c r="E166" s="31">
        <v>1000</v>
      </c>
      <c r="F166" s="32">
        <v>422.96</v>
      </c>
    </row>
    <row r="167" spans="1:6" ht="15.75" x14ac:dyDescent="0.25">
      <c r="A167" s="28"/>
      <c r="B167" s="28"/>
      <c r="C167" s="29" t="s">
        <v>98</v>
      </c>
      <c r="D167" s="30">
        <f t="shared" si="1"/>
        <v>449.25</v>
      </c>
      <c r="E167" s="31">
        <v>1</v>
      </c>
      <c r="F167" s="32">
        <v>449.25</v>
      </c>
    </row>
    <row r="168" spans="1:6" ht="15.75" x14ac:dyDescent="0.25">
      <c r="A168" s="28"/>
      <c r="B168" s="28"/>
      <c r="C168" s="29" t="s">
        <v>99</v>
      </c>
      <c r="D168" s="30">
        <f t="shared" si="1"/>
        <v>13910</v>
      </c>
      <c r="E168" s="31">
        <v>1000</v>
      </c>
      <c r="F168" s="32">
        <v>13.91</v>
      </c>
    </row>
    <row r="169" spans="1:6" ht="15.75" x14ac:dyDescent="0.25">
      <c r="A169" s="28"/>
      <c r="B169" s="28"/>
      <c r="C169" s="29" t="s">
        <v>100</v>
      </c>
      <c r="D169" s="30">
        <f t="shared" si="1"/>
        <v>4020</v>
      </c>
      <c r="E169" s="31">
        <v>300</v>
      </c>
      <c r="F169" s="32">
        <v>13.4</v>
      </c>
    </row>
    <row r="170" spans="1:6" ht="15.75" x14ac:dyDescent="0.25">
      <c r="A170" s="28"/>
      <c r="B170" s="28"/>
      <c r="C170" s="29" t="s">
        <v>101</v>
      </c>
      <c r="D170" s="30">
        <f t="shared" si="1"/>
        <v>2360.6200000000003</v>
      </c>
      <c r="E170" s="31">
        <v>34</v>
      </c>
      <c r="F170" s="32">
        <v>69.430000000000007</v>
      </c>
    </row>
    <row r="171" spans="1:6" ht="15.75" x14ac:dyDescent="0.25">
      <c r="A171" s="28"/>
      <c r="B171" s="28"/>
      <c r="C171" s="29" t="s">
        <v>102</v>
      </c>
      <c r="D171" s="30">
        <f t="shared" si="1"/>
        <v>2777.2000000000003</v>
      </c>
      <c r="E171" s="31">
        <v>40</v>
      </c>
      <c r="F171" s="32">
        <v>69.430000000000007</v>
      </c>
    </row>
    <row r="172" spans="1:6" ht="15.75" x14ac:dyDescent="0.25">
      <c r="A172" s="28"/>
      <c r="B172" s="28"/>
      <c r="C172" s="29" t="s">
        <v>103</v>
      </c>
      <c r="D172" s="30">
        <f t="shared" si="1"/>
        <v>2777.2000000000003</v>
      </c>
      <c r="E172" s="31">
        <v>40</v>
      </c>
      <c r="F172" s="32">
        <v>69.430000000000007</v>
      </c>
    </row>
    <row r="173" spans="1:6" ht="15.75" x14ac:dyDescent="0.25">
      <c r="A173" s="28"/>
      <c r="B173" s="28"/>
      <c r="C173" s="29" t="s">
        <v>104</v>
      </c>
      <c r="D173" s="30">
        <f t="shared" si="1"/>
        <v>650.40000000000009</v>
      </c>
      <c r="E173" s="31">
        <v>6</v>
      </c>
      <c r="F173" s="32">
        <v>108.4</v>
      </c>
    </row>
    <row r="174" spans="1:6" ht="15.75" x14ac:dyDescent="0.25">
      <c r="A174" s="28"/>
      <c r="B174" s="28"/>
      <c r="C174" s="29" t="s">
        <v>105</v>
      </c>
      <c r="D174" s="30">
        <f t="shared" si="1"/>
        <v>9500.4000000000015</v>
      </c>
      <c r="E174" s="31">
        <v>12</v>
      </c>
      <c r="F174" s="32">
        <v>791.7</v>
      </c>
    </row>
    <row r="175" spans="1:6" ht="15.75" x14ac:dyDescent="0.25">
      <c r="A175" s="28"/>
      <c r="B175" s="28"/>
      <c r="C175" s="29" t="s">
        <v>106</v>
      </c>
      <c r="D175" s="30">
        <f t="shared" si="1"/>
        <v>3532</v>
      </c>
      <c r="E175" s="31">
        <v>200</v>
      </c>
      <c r="F175" s="32">
        <v>17.66</v>
      </c>
    </row>
    <row r="176" spans="1:6" ht="15.75" x14ac:dyDescent="0.25">
      <c r="A176" s="28"/>
      <c r="B176" s="28"/>
      <c r="C176" s="29" t="s">
        <v>107</v>
      </c>
      <c r="D176" s="30">
        <f t="shared" si="1"/>
        <v>1800</v>
      </c>
      <c r="E176" s="31">
        <v>100</v>
      </c>
      <c r="F176" s="32">
        <v>18</v>
      </c>
    </row>
    <row r="177" spans="1:6" ht="15.75" x14ac:dyDescent="0.25">
      <c r="A177" s="28"/>
      <c r="B177" s="28"/>
      <c r="C177" s="29" t="s">
        <v>108</v>
      </c>
      <c r="D177" s="30">
        <f t="shared" si="1"/>
        <v>715.5</v>
      </c>
      <c r="E177" s="31">
        <v>15</v>
      </c>
      <c r="F177" s="32">
        <v>47.7</v>
      </c>
    </row>
    <row r="178" spans="1:6" ht="15.75" x14ac:dyDescent="0.25">
      <c r="A178" s="28"/>
      <c r="B178" s="28"/>
      <c r="C178" s="29" t="s">
        <v>109</v>
      </c>
      <c r="D178" s="30">
        <f t="shared" si="1"/>
        <v>25940.52</v>
      </c>
      <c r="E178" s="31">
        <v>54</v>
      </c>
      <c r="F178" s="32">
        <v>480.38</v>
      </c>
    </row>
    <row r="179" spans="1:6" ht="15.75" x14ac:dyDescent="0.25">
      <c r="A179" s="28"/>
      <c r="B179" s="28"/>
      <c r="C179" s="29" t="s">
        <v>110</v>
      </c>
      <c r="D179" s="30">
        <f t="shared" si="1"/>
        <v>96222</v>
      </c>
      <c r="E179" s="31">
        <v>200</v>
      </c>
      <c r="F179" s="32">
        <v>481.11</v>
      </c>
    </row>
    <row r="180" spans="1:6" ht="15.75" x14ac:dyDescent="0.25">
      <c r="A180" s="28"/>
      <c r="B180" s="28"/>
      <c r="C180" s="29" t="s">
        <v>111</v>
      </c>
      <c r="D180" s="30">
        <f t="shared" si="1"/>
        <v>14031.36</v>
      </c>
      <c r="E180" s="31">
        <v>32</v>
      </c>
      <c r="F180" s="32">
        <v>438.48</v>
      </c>
    </row>
    <row r="181" spans="1:6" ht="15.75" x14ac:dyDescent="0.25">
      <c r="A181" s="28"/>
      <c r="B181" s="28"/>
      <c r="C181" s="29" t="s">
        <v>112</v>
      </c>
      <c r="D181" s="30">
        <f t="shared" si="1"/>
        <v>8769.6</v>
      </c>
      <c r="E181" s="31">
        <v>20</v>
      </c>
      <c r="F181" s="32">
        <v>438.48</v>
      </c>
    </row>
    <row r="182" spans="1:6" ht="15.75" x14ac:dyDescent="0.25">
      <c r="A182" s="28"/>
      <c r="B182" s="28"/>
      <c r="C182" s="29" t="s">
        <v>113</v>
      </c>
      <c r="D182" s="30">
        <f t="shared" si="1"/>
        <v>42630</v>
      </c>
      <c r="E182" s="31">
        <v>100</v>
      </c>
      <c r="F182" s="32">
        <v>426.3</v>
      </c>
    </row>
    <row r="183" spans="1:6" ht="15.75" x14ac:dyDescent="0.25">
      <c r="A183" s="28"/>
      <c r="B183" s="28"/>
      <c r="C183" s="29" t="s">
        <v>114</v>
      </c>
      <c r="D183" s="30">
        <f t="shared" si="1"/>
        <v>49694.400000000001</v>
      </c>
      <c r="E183" s="31">
        <v>120</v>
      </c>
      <c r="F183" s="32">
        <v>414.12</v>
      </c>
    </row>
    <row r="184" spans="1:6" ht="15.75" x14ac:dyDescent="0.25">
      <c r="A184" s="28"/>
      <c r="B184" s="28"/>
      <c r="C184" s="29" t="s">
        <v>115</v>
      </c>
      <c r="D184" s="30">
        <f t="shared" si="1"/>
        <v>14080.08</v>
      </c>
      <c r="E184" s="31">
        <v>34</v>
      </c>
      <c r="F184" s="32">
        <v>414.12</v>
      </c>
    </row>
    <row r="185" spans="1:6" ht="15.75" x14ac:dyDescent="0.25">
      <c r="A185" s="28"/>
      <c r="B185" s="28"/>
      <c r="C185" s="29" t="s">
        <v>116</v>
      </c>
      <c r="D185" s="30">
        <f t="shared" si="1"/>
        <v>48204</v>
      </c>
      <c r="E185" s="31">
        <v>120</v>
      </c>
      <c r="F185" s="32">
        <v>401.7</v>
      </c>
    </row>
    <row r="186" spans="1:6" ht="15.75" x14ac:dyDescent="0.25">
      <c r="A186" s="28"/>
      <c r="B186" s="28"/>
      <c r="C186" s="29" t="s">
        <v>117</v>
      </c>
      <c r="D186" s="30">
        <f t="shared" si="1"/>
        <v>1331.92</v>
      </c>
      <c r="E186" s="31">
        <v>8</v>
      </c>
      <c r="F186" s="32">
        <v>166.49</v>
      </c>
    </row>
    <row r="187" spans="1:6" ht="15.75" x14ac:dyDescent="0.25">
      <c r="A187" s="28"/>
      <c r="B187" s="28"/>
      <c r="C187" s="29" t="s">
        <v>118</v>
      </c>
      <c r="D187" s="30">
        <f t="shared" si="1"/>
        <v>1708.32</v>
      </c>
      <c r="E187" s="31">
        <v>8</v>
      </c>
      <c r="F187" s="32">
        <v>213.54</v>
      </c>
    </row>
    <row r="188" spans="1:6" ht="15.75" x14ac:dyDescent="0.25">
      <c r="A188" s="28"/>
      <c r="B188" s="28"/>
      <c r="C188" s="29" t="s">
        <v>119</v>
      </c>
      <c r="D188" s="30">
        <f t="shared" si="1"/>
        <v>1237.48</v>
      </c>
      <c r="E188" s="31">
        <v>4</v>
      </c>
      <c r="F188" s="32">
        <v>309.37</v>
      </c>
    </row>
    <row r="189" spans="1:6" ht="15.75" x14ac:dyDescent="0.25">
      <c r="A189" s="28"/>
      <c r="B189" s="28"/>
      <c r="C189" s="29" t="s">
        <v>120</v>
      </c>
      <c r="D189" s="30">
        <f t="shared" si="1"/>
        <v>12709.439999999999</v>
      </c>
      <c r="E189" s="31">
        <v>48</v>
      </c>
      <c r="F189" s="32">
        <v>264.77999999999997</v>
      </c>
    </row>
    <row r="190" spans="1:6" ht="15.75" x14ac:dyDescent="0.25">
      <c r="A190" s="28"/>
      <c r="B190" s="28"/>
      <c r="C190" s="29" t="s">
        <v>121</v>
      </c>
      <c r="D190" s="30">
        <f t="shared" si="1"/>
        <v>1199.75</v>
      </c>
      <c r="E190" s="31">
        <v>5</v>
      </c>
      <c r="F190" s="32">
        <v>239.95</v>
      </c>
    </row>
    <row r="191" spans="1:6" ht="15.75" x14ac:dyDescent="0.25">
      <c r="A191" s="28"/>
      <c r="B191" s="28"/>
      <c r="C191" s="29" t="s">
        <v>122</v>
      </c>
      <c r="D191" s="30">
        <f t="shared" si="1"/>
        <v>1679.6499999999999</v>
      </c>
      <c r="E191" s="31">
        <v>7</v>
      </c>
      <c r="F191" s="32">
        <v>239.95</v>
      </c>
    </row>
    <row r="192" spans="1:6" ht="15.75" x14ac:dyDescent="0.25">
      <c r="A192" s="28"/>
      <c r="B192" s="28"/>
      <c r="C192" s="29" t="s">
        <v>123</v>
      </c>
      <c r="D192" s="30">
        <f t="shared" si="1"/>
        <v>1199.75</v>
      </c>
      <c r="E192" s="31">
        <v>5</v>
      </c>
      <c r="F192" s="32">
        <v>239.95</v>
      </c>
    </row>
    <row r="193" spans="1:6" ht="15.75" x14ac:dyDescent="0.25">
      <c r="A193" s="28"/>
      <c r="B193" s="28"/>
      <c r="C193" s="29" t="s">
        <v>124</v>
      </c>
      <c r="D193" s="30">
        <f t="shared" si="1"/>
        <v>1199.75</v>
      </c>
      <c r="E193" s="31">
        <v>5</v>
      </c>
      <c r="F193" s="32">
        <v>239.95</v>
      </c>
    </row>
    <row r="194" spans="1:6" ht="15.75" x14ac:dyDescent="0.25">
      <c r="A194" s="28"/>
      <c r="B194" s="28"/>
      <c r="C194" s="29" t="s">
        <v>125</v>
      </c>
      <c r="D194" s="30">
        <f t="shared" si="1"/>
        <v>33251.5</v>
      </c>
      <c r="E194" s="31">
        <v>50</v>
      </c>
      <c r="F194" s="32">
        <v>665.03</v>
      </c>
    </row>
    <row r="195" spans="1:6" ht="15.75" x14ac:dyDescent="0.25">
      <c r="A195" s="28"/>
      <c r="B195" s="28"/>
      <c r="C195" s="29" t="s">
        <v>126</v>
      </c>
      <c r="D195" s="30">
        <f t="shared" si="1"/>
        <v>35990.400000000001</v>
      </c>
      <c r="E195" s="31">
        <v>60</v>
      </c>
      <c r="F195" s="32">
        <v>599.84</v>
      </c>
    </row>
    <row r="196" spans="1:6" ht="15.75" x14ac:dyDescent="0.25">
      <c r="A196" s="28"/>
      <c r="B196" s="28"/>
      <c r="C196" s="29" t="s">
        <v>127</v>
      </c>
      <c r="D196" s="30">
        <f t="shared" si="1"/>
        <v>601.91999999999996</v>
      </c>
      <c r="E196" s="31">
        <v>2</v>
      </c>
      <c r="F196" s="32">
        <v>300.95999999999998</v>
      </c>
    </row>
    <row r="197" spans="1:6" ht="15.75" x14ac:dyDescent="0.25">
      <c r="A197" s="28"/>
      <c r="B197" s="28"/>
      <c r="C197" s="29" t="s">
        <v>128</v>
      </c>
      <c r="D197" s="30">
        <f t="shared" si="1"/>
        <v>8302.6</v>
      </c>
      <c r="E197" s="31">
        <v>4</v>
      </c>
      <c r="F197" s="32">
        <v>2075.65</v>
      </c>
    </row>
    <row r="198" spans="1:6" ht="15.75" x14ac:dyDescent="0.25">
      <c r="A198" s="28"/>
      <c r="B198" s="28"/>
      <c r="C198" s="29" t="s">
        <v>129</v>
      </c>
      <c r="D198" s="30">
        <f t="shared" si="1"/>
        <v>3382.4</v>
      </c>
      <c r="E198" s="31">
        <v>70</v>
      </c>
      <c r="F198" s="32">
        <v>48.32</v>
      </c>
    </row>
    <row r="199" spans="1:6" ht="15.75" x14ac:dyDescent="0.25">
      <c r="A199" s="28"/>
      <c r="B199" s="28"/>
      <c r="C199" s="29" t="s">
        <v>130</v>
      </c>
      <c r="D199" s="30">
        <f t="shared" si="1"/>
        <v>521.32000000000005</v>
      </c>
      <c r="E199" s="31">
        <v>4</v>
      </c>
      <c r="F199" s="32">
        <v>130.33000000000001</v>
      </c>
    </row>
    <row r="200" spans="1:6" ht="15.75" x14ac:dyDescent="0.25">
      <c r="A200" s="28"/>
      <c r="B200" s="28"/>
      <c r="C200" s="29" t="s">
        <v>131</v>
      </c>
      <c r="D200" s="30">
        <f t="shared" si="1"/>
        <v>4263</v>
      </c>
      <c r="E200" s="31">
        <v>10</v>
      </c>
      <c r="F200" s="32">
        <v>426.3</v>
      </c>
    </row>
    <row r="201" spans="1:6" ht="15.75" x14ac:dyDescent="0.25">
      <c r="A201" s="28"/>
      <c r="B201" s="28"/>
      <c r="C201" s="29" t="s">
        <v>132</v>
      </c>
      <c r="D201" s="30">
        <f t="shared" si="1"/>
        <v>6577.2000000000007</v>
      </c>
      <c r="E201" s="31">
        <v>24</v>
      </c>
      <c r="F201" s="32">
        <v>274.05</v>
      </c>
    </row>
    <row r="202" spans="1:6" ht="15.75" x14ac:dyDescent="0.25">
      <c r="A202" s="28"/>
      <c r="B202" s="28"/>
      <c r="C202" s="29" t="s">
        <v>133</v>
      </c>
      <c r="D202" s="30">
        <f t="shared" si="1"/>
        <v>9526.2000000000007</v>
      </c>
      <c r="E202" s="31">
        <v>30</v>
      </c>
      <c r="F202" s="32">
        <v>317.54000000000002</v>
      </c>
    </row>
    <row r="203" spans="1:6" ht="15.75" x14ac:dyDescent="0.25">
      <c r="A203" s="28"/>
      <c r="B203" s="28"/>
      <c r="C203" s="29" t="s">
        <v>134</v>
      </c>
      <c r="D203" s="30">
        <f t="shared" si="1"/>
        <v>2764.9</v>
      </c>
      <c r="E203" s="31">
        <v>10</v>
      </c>
      <c r="F203" s="32">
        <v>276.49</v>
      </c>
    </row>
    <row r="204" spans="1:6" ht="15.75" x14ac:dyDescent="0.25">
      <c r="A204" s="28"/>
      <c r="B204" s="28"/>
      <c r="C204" s="29" t="s">
        <v>135</v>
      </c>
      <c r="D204" s="30">
        <f t="shared" si="1"/>
        <v>4657.3999999999996</v>
      </c>
      <c r="E204" s="31">
        <v>22</v>
      </c>
      <c r="F204" s="32">
        <v>211.7</v>
      </c>
    </row>
    <row r="205" spans="1:6" ht="15.75" x14ac:dyDescent="0.25">
      <c r="A205" s="28"/>
      <c r="B205" s="28"/>
      <c r="C205" s="29" t="s">
        <v>136</v>
      </c>
      <c r="D205" s="30">
        <f t="shared" si="1"/>
        <v>17691.3</v>
      </c>
      <c r="E205" s="31">
        <v>90</v>
      </c>
      <c r="F205" s="32">
        <v>196.57</v>
      </c>
    </row>
    <row r="206" spans="1:6" ht="15.75" x14ac:dyDescent="0.25">
      <c r="A206" s="28"/>
      <c r="B206" s="28"/>
      <c r="C206" s="29" t="s">
        <v>137</v>
      </c>
      <c r="D206" s="30">
        <f t="shared" si="1"/>
        <v>22455</v>
      </c>
      <c r="E206" s="31">
        <v>90</v>
      </c>
      <c r="F206" s="32">
        <v>249.5</v>
      </c>
    </row>
    <row r="207" spans="1:6" ht="15.75" x14ac:dyDescent="0.25">
      <c r="A207" s="28"/>
      <c r="B207" s="28"/>
      <c r="C207" s="29" t="s">
        <v>138</v>
      </c>
      <c r="D207" s="30">
        <f t="shared" si="1"/>
        <v>847.72</v>
      </c>
      <c r="E207" s="31">
        <v>4</v>
      </c>
      <c r="F207" s="32">
        <v>211.93</v>
      </c>
    </row>
    <row r="208" spans="1:6" ht="15.75" x14ac:dyDescent="0.25">
      <c r="A208" s="28"/>
      <c r="B208" s="28"/>
      <c r="C208" s="29" t="s">
        <v>139</v>
      </c>
      <c r="D208" s="30">
        <f t="shared" si="1"/>
        <v>1295.95</v>
      </c>
      <c r="E208" s="31">
        <v>1</v>
      </c>
      <c r="F208" s="32">
        <v>1295.95</v>
      </c>
    </row>
    <row r="209" spans="1:6" ht="15.75" x14ac:dyDescent="0.25">
      <c r="A209" s="28"/>
      <c r="B209" s="28"/>
      <c r="C209" s="29" t="s">
        <v>140</v>
      </c>
      <c r="D209" s="30">
        <f t="shared" si="1"/>
        <v>2423.8000000000002</v>
      </c>
      <c r="E209" s="31">
        <v>5</v>
      </c>
      <c r="F209" s="32">
        <v>484.76</v>
      </c>
    </row>
    <row r="210" spans="1:6" ht="15.75" x14ac:dyDescent="0.25">
      <c r="A210" s="28"/>
      <c r="B210" s="28"/>
      <c r="C210" s="29" t="s">
        <v>141</v>
      </c>
      <c r="D210" s="30">
        <f t="shared" si="1"/>
        <v>2703.8999999999996</v>
      </c>
      <c r="E210" s="31">
        <v>30</v>
      </c>
      <c r="F210" s="32">
        <v>90.13</v>
      </c>
    </row>
    <row r="211" spans="1:6" ht="15.75" x14ac:dyDescent="0.25">
      <c r="A211" s="28"/>
      <c r="B211" s="28"/>
      <c r="C211" s="29" t="s">
        <v>142</v>
      </c>
      <c r="D211" s="30">
        <f t="shared" si="1"/>
        <v>426.3</v>
      </c>
      <c r="E211" s="31">
        <v>1</v>
      </c>
      <c r="F211" s="32">
        <v>426.3</v>
      </c>
    </row>
    <row r="212" spans="1:6" ht="15.75" x14ac:dyDescent="0.25">
      <c r="A212" s="28"/>
      <c r="B212" s="28"/>
      <c r="C212" s="29" t="s">
        <v>143</v>
      </c>
      <c r="D212" s="30">
        <f t="shared" si="1"/>
        <v>438.48</v>
      </c>
      <c r="E212" s="31">
        <v>2</v>
      </c>
      <c r="F212" s="32">
        <v>219.24</v>
      </c>
    </row>
    <row r="213" spans="1:6" ht="15.75" x14ac:dyDescent="0.25">
      <c r="A213" s="28"/>
      <c r="B213" s="28"/>
      <c r="C213" s="29" t="s">
        <v>144</v>
      </c>
      <c r="D213" s="30">
        <f t="shared" si="1"/>
        <v>14100</v>
      </c>
      <c r="E213" s="31">
        <v>300</v>
      </c>
      <c r="F213" s="32">
        <v>47</v>
      </c>
    </row>
    <row r="214" spans="1:6" ht="15.75" x14ac:dyDescent="0.25">
      <c r="A214" s="28"/>
      <c r="B214" s="28"/>
      <c r="C214" s="29" t="s">
        <v>145</v>
      </c>
      <c r="D214" s="30">
        <f t="shared" si="1"/>
        <v>9708.4000000000015</v>
      </c>
      <c r="E214" s="31">
        <v>260</v>
      </c>
      <c r="F214" s="32">
        <v>37.340000000000003</v>
      </c>
    </row>
    <row r="215" spans="1:6" ht="15.75" x14ac:dyDescent="0.25">
      <c r="A215" s="28"/>
      <c r="B215" s="28"/>
      <c r="C215" s="29" t="s">
        <v>146</v>
      </c>
      <c r="D215" s="30">
        <f t="shared" si="1"/>
        <v>11449</v>
      </c>
      <c r="E215" s="31">
        <v>100</v>
      </c>
      <c r="F215" s="32">
        <v>114.49</v>
      </c>
    </row>
    <row r="216" spans="1:6" ht="15.75" x14ac:dyDescent="0.25">
      <c r="A216" s="28"/>
      <c r="B216" s="28"/>
      <c r="C216" s="29" t="s">
        <v>147</v>
      </c>
      <c r="D216" s="30">
        <f t="shared" si="1"/>
        <v>2289.7999999999997</v>
      </c>
      <c r="E216" s="31">
        <v>20</v>
      </c>
      <c r="F216" s="32">
        <v>114.49</v>
      </c>
    </row>
    <row r="217" spans="1:6" ht="15.75" x14ac:dyDescent="0.25">
      <c r="A217" s="28"/>
      <c r="B217" s="28"/>
      <c r="C217" s="29" t="s">
        <v>148</v>
      </c>
      <c r="D217" s="30">
        <f t="shared" si="1"/>
        <v>550</v>
      </c>
      <c r="E217" s="31">
        <v>20</v>
      </c>
      <c r="F217" s="32">
        <v>27.5</v>
      </c>
    </row>
    <row r="218" spans="1:6" ht="15.75" x14ac:dyDescent="0.25">
      <c r="A218" s="28"/>
      <c r="B218" s="28"/>
      <c r="C218" s="29" t="s">
        <v>149</v>
      </c>
      <c r="D218" s="30">
        <f t="shared" si="1"/>
        <v>314.24</v>
      </c>
      <c r="E218" s="31">
        <v>4</v>
      </c>
      <c r="F218" s="32">
        <v>78.56</v>
      </c>
    </row>
    <row r="219" spans="1:6" ht="15.75" x14ac:dyDescent="0.25">
      <c r="A219" s="28"/>
      <c r="B219" s="28"/>
      <c r="C219" s="29" t="s">
        <v>150</v>
      </c>
      <c r="D219" s="30">
        <f t="shared" si="1"/>
        <v>4202.0999999999995</v>
      </c>
      <c r="E219" s="31">
        <v>5</v>
      </c>
      <c r="F219" s="32">
        <v>840.42</v>
      </c>
    </row>
    <row r="220" spans="1:6" ht="15.75" x14ac:dyDescent="0.25">
      <c r="A220" s="28"/>
      <c r="B220" s="28"/>
      <c r="C220" s="29" t="s">
        <v>151</v>
      </c>
      <c r="D220" s="30">
        <f t="shared" si="1"/>
        <v>20462.400000000001</v>
      </c>
      <c r="E220" s="31">
        <v>4</v>
      </c>
      <c r="F220" s="32">
        <v>5115.6000000000004</v>
      </c>
    </row>
    <row r="221" spans="1:6" ht="15.75" x14ac:dyDescent="0.25">
      <c r="A221" s="28"/>
      <c r="B221" s="28"/>
      <c r="C221" s="29" t="s">
        <v>152</v>
      </c>
      <c r="D221" s="30">
        <f t="shared" si="1"/>
        <v>2088.8999999999996</v>
      </c>
      <c r="E221" s="31">
        <v>10</v>
      </c>
      <c r="F221" s="32">
        <v>208.89</v>
      </c>
    </row>
    <row r="222" spans="1:6" ht="15.75" x14ac:dyDescent="0.25">
      <c r="A222" s="28"/>
      <c r="B222" s="28"/>
      <c r="C222" s="29" t="s">
        <v>152</v>
      </c>
      <c r="D222" s="30">
        <f t="shared" si="1"/>
        <v>1644.3000000000002</v>
      </c>
      <c r="E222" s="31">
        <v>10</v>
      </c>
      <c r="F222" s="32">
        <v>164.43</v>
      </c>
    </row>
    <row r="223" spans="1:6" ht="15.75" x14ac:dyDescent="0.25">
      <c r="A223" s="28"/>
      <c r="B223" s="28"/>
      <c r="C223" s="29" t="s">
        <v>153</v>
      </c>
      <c r="D223" s="30">
        <f t="shared" si="1"/>
        <v>4659.7000000000007</v>
      </c>
      <c r="E223" s="31">
        <v>10</v>
      </c>
      <c r="F223" s="32">
        <v>465.97</v>
      </c>
    </row>
    <row r="224" spans="1:6" ht="15.75" x14ac:dyDescent="0.25">
      <c r="A224" s="28"/>
      <c r="B224" s="28"/>
      <c r="C224" s="29" t="s">
        <v>154</v>
      </c>
      <c r="D224" s="30">
        <f t="shared" si="1"/>
        <v>385.6</v>
      </c>
      <c r="E224" s="31">
        <v>5</v>
      </c>
      <c r="F224" s="32">
        <v>77.12</v>
      </c>
    </row>
    <row r="225" spans="1:6" ht="15.75" x14ac:dyDescent="0.25">
      <c r="A225" s="28"/>
      <c r="B225" s="28"/>
      <c r="C225" s="29" t="s">
        <v>155</v>
      </c>
      <c r="D225" s="30">
        <f t="shared" si="1"/>
        <v>1107.5999999999999</v>
      </c>
      <c r="E225" s="31">
        <v>12</v>
      </c>
      <c r="F225" s="32">
        <v>92.3</v>
      </c>
    </row>
    <row r="226" spans="1:6" ht="15.75" x14ac:dyDescent="0.25">
      <c r="A226" s="28"/>
      <c r="B226" s="28"/>
      <c r="C226" s="29" t="s">
        <v>156</v>
      </c>
      <c r="D226" s="30">
        <f t="shared" si="1"/>
        <v>1900.08</v>
      </c>
      <c r="E226" s="31">
        <v>2</v>
      </c>
      <c r="F226" s="32">
        <v>950.04</v>
      </c>
    </row>
    <row r="227" spans="1:6" ht="15.75" x14ac:dyDescent="0.25">
      <c r="A227" s="28"/>
      <c r="B227" s="28"/>
      <c r="C227" s="29" t="s">
        <v>157</v>
      </c>
      <c r="D227" s="30">
        <f t="shared" si="1"/>
        <v>1315.44</v>
      </c>
      <c r="E227" s="31">
        <v>4</v>
      </c>
      <c r="F227" s="32">
        <v>328.86</v>
      </c>
    </row>
    <row r="228" spans="1:6" ht="15.75" x14ac:dyDescent="0.25">
      <c r="A228" s="28"/>
      <c r="B228" s="28"/>
      <c r="C228" s="29" t="s">
        <v>158</v>
      </c>
      <c r="D228" s="30">
        <f t="shared" si="1"/>
        <v>57</v>
      </c>
      <c r="E228" s="31">
        <v>2</v>
      </c>
      <c r="F228" s="32">
        <v>28.5</v>
      </c>
    </row>
    <row r="229" spans="1:6" ht="15.75" x14ac:dyDescent="0.25">
      <c r="A229" s="28"/>
      <c r="B229" s="28"/>
      <c r="C229" s="29" t="s">
        <v>159</v>
      </c>
      <c r="D229" s="30">
        <f t="shared" si="1"/>
        <v>57</v>
      </c>
      <c r="E229" s="31">
        <v>2</v>
      </c>
      <c r="F229" s="32">
        <v>28.5</v>
      </c>
    </row>
    <row r="230" spans="1:6" ht="15.75" x14ac:dyDescent="0.25">
      <c r="A230" s="28"/>
      <c r="B230" s="28"/>
      <c r="C230" s="29" t="s">
        <v>160</v>
      </c>
      <c r="D230" s="30">
        <f t="shared" si="1"/>
        <v>57</v>
      </c>
      <c r="E230" s="31">
        <v>2</v>
      </c>
      <c r="F230" s="32">
        <v>28.5</v>
      </c>
    </row>
    <row r="231" spans="1:6" ht="15.75" x14ac:dyDescent="0.25">
      <c r="A231" s="28"/>
      <c r="B231" s="28"/>
      <c r="C231" s="29" t="s">
        <v>161</v>
      </c>
      <c r="D231" s="30">
        <f t="shared" si="1"/>
        <v>1265.96</v>
      </c>
      <c r="E231" s="31">
        <v>4</v>
      </c>
      <c r="F231" s="32">
        <v>316.49</v>
      </c>
    </row>
    <row r="232" spans="1:6" ht="15.75" x14ac:dyDescent="0.25">
      <c r="A232" s="28"/>
      <c r="B232" s="28"/>
      <c r="C232" s="29" t="s">
        <v>162</v>
      </c>
      <c r="D232" s="30">
        <f t="shared" ref="D232:D295" si="2">E232*F232</f>
        <v>767.4</v>
      </c>
      <c r="E232" s="31">
        <v>60</v>
      </c>
      <c r="F232" s="32">
        <v>12.79</v>
      </c>
    </row>
    <row r="233" spans="1:6" ht="15.75" x14ac:dyDescent="0.25">
      <c r="A233" s="28"/>
      <c r="B233" s="28"/>
      <c r="C233" s="29" t="s">
        <v>163</v>
      </c>
      <c r="D233" s="30">
        <f t="shared" si="2"/>
        <v>164124</v>
      </c>
      <c r="E233" s="31">
        <v>600</v>
      </c>
      <c r="F233" s="32">
        <v>273.54000000000002</v>
      </c>
    </row>
    <row r="234" spans="1:6" ht="15.75" x14ac:dyDescent="0.25">
      <c r="A234" s="28"/>
      <c r="B234" s="28"/>
      <c r="C234" s="29" t="s">
        <v>164</v>
      </c>
      <c r="D234" s="30">
        <f t="shared" si="2"/>
        <v>487.2</v>
      </c>
      <c r="E234" s="31">
        <v>1</v>
      </c>
      <c r="F234" s="32">
        <v>487.2</v>
      </c>
    </row>
    <row r="235" spans="1:6" ht="15.75" x14ac:dyDescent="0.25">
      <c r="A235" s="28"/>
      <c r="B235" s="28"/>
      <c r="C235" s="29" t="s">
        <v>165</v>
      </c>
      <c r="D235" s="30">
        <f t="shared" si="2"/>
        <v>52324.800000000003</v>
      </c>
      <c r="E235" s="31">
        <v>220</v>
      </c>
      <c r="F235" s="32">
        <v>237.84</v>
      </c>
    </row>
    <row r="236" spans="1:6" ht="15.75" x14ac:dyDescent="0.25">
      <c r="A236" s="28"/>
      <c r="B236" s="28"/>
      <c r="C236" s="29" t="s">
        <v>166</v>
      </c>
      <c r="D236" s="30">
        <f t="shared" si="2"/>
        <v>950</v>
      </c>
      <c r="E236" s="31">
        <v>1</v>
      </c>
      <c r="F236" s="32">
        <v>950</v>
      </c>
    </row>
    <row r="237" spans="1:6" ht="15.75" x14ac:dyDescent="0.25">
      <c r="A237" s="28"/>
      <c r="B237" s="28"/>
      <c r="C237" s="29" t="s">
        <v>167</v>
      </c>
      <c r="D237" s="30">
        <f t="shared" si="2"/>
        <v>1023.12</v>
      </c>
      <c r="E237" s="31">
        <v>14</v>
      </c>
      <c r="F237" s="32">
        <v>73.08</v>
      </c>
    </row>
    <row r="238" spans="1:6" ht="15.75" x14ac:dyDescent="0.25">
      <c r="A238" s="28"/>
      <c r="B238" s="28"/>
      <c r="C238" s="29" t="s">
        <v>168</v>
      </c>
      <c r="D238" s="30">
        <f t="shared" si="2"/>
        <v>9837.7000000000007</v>
      </c>
      <c r="E238" s="31">
        <v>10</v>
      </c>
      <c r="F238" s="32">
        <v>983.77</v>
      </c>
    </row>
    <row r="239" spans="1:6" ht="15.75" x14ac:dyDescent="0.25">
      <c r="A239" s="28"/>
      <c r="B239" s="28"/>
      <c r="C239" s="29" t="s">
        <v>169</v>
      </c>
      <c r="D239" s="30">
        <f t="shared" si="2"/>
        <v>4384.8</v>
      </c>
      <c r="E239" s="31">
        <v>10</v>
      </c>
      <c r="F239" s="32">
        <v>438.48</v>
      </c>
    </row>
    <row r="240" spans="1:6" ht="15.75" x14ac:dyDescent="0.25">
      <c r="A240" s="28"/>
      <c r="B240" s="28"/>
      <c r="C240" s="29" t="s">
        <v>170</v>
      </c>
      <c r="D240" s="30">
        <f t="shared" si="2"/>
        <v>38761.599999999999</v>
      </c>
      <c r="E240" s="31">
        <v>40</v>
      </c>
      <c r="F240" s="32">
        <v>969.04</v>
      </c>
    </row>
    <row r="241" spans="1:6" ht="15.75" x14ac:dyDescent="0.25">
      <c r="A241" s="28"/>
      <c r="B241" s="28"/>
      <c r="C241" s="29" t="s">
        <v>171</v>
      </c>
      <c r="D241" s="30">
        <f t="shared" si="2"/>
        <v>24554.400000000001</v>
      </c>
      <c r="E241" s="31">
        <v>120</v>
      </c>
      <c r="F241" s="32">
        <v>204.62</v>
      </c>
    </row>
    <row r="242" spans="1:6" ht="15.75" x14ac:dyDescent="0.25">
      <c r="A242" s="28"/>
      <c r="B242" s="28"/>
      <c r="C242" s="29" t="s">
        <v>172</v>
      </c>
      <c r="D242" s="30">
        <f t="shared" si="2"/>
        <v>23702.5</v>
      </c>
      <c r="E242" s="31">
        <v>50</v>
      </c>
      <c r="F242" s="32">
        <v>474.05</v>
      </c>
    </row>
    <row r="243" spans="1:6" ht="15.75" x14ac:dyDescent="0.25">
      <c r="A243" s="28"/>
      <c r="B243" s="28"/>
      <c r="C243" s="29" t="s">
        <v>173</v>
      </c>
      <c r="D243" s="30">
        <f t="shared" si="2"/>
        <v>405.6</v>
      </c>
      <c r="E243" s="31">
        <v>20</v>
      </c>
      <c r="F243" s="32">
        <v>20.28</v>
      </c>
    </row>
    <row r="244" spans="1:6" ht="15.75" x14ac:dyDescent="0.25">
      <c r="A244" s="28"/>
      <c r="B244" s="28"/>
      <c r="C244" s="29" t="s">
        <v>174</v>
      </c>
      <c r="D244" s="30">
        <f t="shared" si="2"/>
        <v>28166.250000000004</v>
      </c>
      <c r="E244" s="31">
        <v>25</v>
      </c>
      <c r="F244" s="32">
        <v>1126.6500000000001</v>
      </c>
    </row>
    <row r="245" spans="1:6" ht="15.75" x14ac:dyDescent="0.25">
      <c r="A245" s="28"/>
      <c r="B245" s="28"/>
      <c r="C245" s="29" t="s">
        <v>175</v>
      </c>
      <c r="D245" s="30">
        <f t="shared" si="2"/>
        <v>170.5</v>
      </c>
      <c r="E245" s="31">
        <v>10</v>
      </c>
      <c r="F245" s="32">
        <v>17.05</v>
      </c>
    </row>
    <row r="246" spans="1:6" ht="15.75" x14ac:dyDescent="0.25">
      <c r="A246" s="28"/>
      <c r="B246" s="28"/>
      <c r="C246" s="29" t="s">
        <v>176</v>
      </c>
      <c r="D246" s="30">
        <f t="shared" si="2"/>
        <v>37323.599999999999</v>
      </c>
      <c r="E246" s="31">
        <v>60</v>
      </c>
      <c r="F246" s="32">
        <v>622.05999999999995</v>
      </c>
    </row>
    <row r="247" spans="1:6" ht="15.75" x14ac:dyDescent="0.25">
      <c r="A247" s="28"/>
      <c r="B247" s="28"/>
      <c r="C247" s="29" t="s">
        <v>177</v>
      </c>
      <c r="D247" s="30">
        <f t="shared" si="2"/>
        <v>202.8</v>
      </c>
      <c r="E247" s="31">
        <v>10</v>
      </c>
      <c r="F247" s="32">
        <v>20.28</v>
      </c>
    </row>
    <row r="248" spans="1:6" ht="15.75" x14ac:dyDescent="0.25">
      <c r="A248" s="28"/>
      <c r="B248" s="28"/>
      <c r="C248" s="29" t="s">
        <v>178</v>
      </c>
      <c r="D248" s="30">
        <f t="shared" si="2"/>
        <v>63309.64</v>
      </c>
      <c r="E248" s="31">
        <v>67</v>
      </c>
      <c r="F248" s="32">
        <v>944.92</v>
      </c>
    </row>
    <row r="249" spans="1:6" ht="15.75" x14ac:dyDescent="0.25">
      <c r="A249" s="28"/>
      <c r="B249" s="28"/>
      <c r="C249" s="29" t="s">
        <v>179</v>
      </c>
      <c r="D249" s="30">
        <f t="shared" si="2"/>
        <v>5517.55</v>
      </c>
      <c r="E249" s="31">
        <v>5</v>
      </c>
      <c r="F249" s="32">
        <v>1103.51</v>
      </c>
    </row>
    <row r="250" spans="1:6" ht="15.75" x14ac:dyDescent="0.25">
      <c r="A250" s="28"/>
      <c r="B250" s="28"/>
      <c r="C250" s="29" t="s">
        <v>180</v>
      </c>
      <c r="D250" s="30">
        <f t="shared" si="2"/>
        <v>10238.85</v>
      </c>
      <c r="E250" s="31">
        <v>15</v>
      </c>
      <c r="F250" s="32">
        <v>682.59</v>
      </c>
    </row>
    <row r="251" spans="1:6" ht="15.75" x14ac:dyDescent="0.25">
      <c r="A251" s="28"/>
      <c r="B251" s="28"/>
      <c r="C251" s="29" t="s">
        <v>181</v>
      </c>
      <c r="D251" s="30">
        <f t="shared" si="2"/>
        <v>4960.6000000000004</v>
      </c>
      <c r="E251" s="31">
        <v>20</v>
      </c>
      <c r="F251" s="32">
        <v>248.03</v>
      </c>
    </row>
    <row r="252" spans="1:6" ht="15.75" x14ac:dyDescent="0.25">
      <c r="A252" s="28"/>
      <c r="B252" s="28"/>
      <c r="C252" s="29" t="s">
        <v>182</v>
      </c>
      <c r="D252" s="30">
        <f t="shared" si="2"/>
        <v>6430.4</v>
      </c>
      <c r="E252" s="31">
        <v>160</v>
      </c>
      <c r="F252" s="32">
        <v>40.19</v>
      </c>
    </row>
    <row r="253" spans="1:6" ht="15.75" x14ac:dyDescent="0.25">
      <c r="A253" s="28"/>
      <c r="B253" s="28"/>
      <c r="C253" s="29" t="s">
        <v>183</v>
      </c>
      <c r="D253" s="30">
        <f t="shared" si="2"/>
        <v>938.34</v>
      </c>
      <c r="E253" s="31">
        <v>2</v>
      </c>
      <c r="F253" s="32">
        <v>469.17</v>
      </c>
    </row>
    <row r="254" spans="1:6" ht="15.75" x14ac:dyDescent="0.25">
      <c r="A254" s="28"/>
      <c r="B254" s="28"/>
      <c r="C254" s="29" t="s">
        <v>184</v>
      </c>
      <c r="D254" s="30">
        <f t="shared" si="2"/>
        <v>1499.6</v>
      </c>
      <c r="E254" s="31">
        <v>2</v>
      </c>
      <c r="F254" s="32">
        <v>749.8</v>
      </c>
    </row>
    <row r="255" spans="1:6" ht="15.75" x14ac:dyDescent="0.25">
      <c r="A255" s="28"/>
      <c r="B255" s="28"/>
      <c r="C255" s="29" t="s">
        <v>185</v>
      </c>
      <c r="D255" s="30">
        <f t="shared" si="2"/>
        <v>1426.8000000000002</v>
      </c>
      <c r="E255" s="31">
        <v>30</v>
      </c>
      <c r="F255" s="32">
        <v>47.56</v>
      </c>
    </row>
    <row r="256" spans="1:6" ht="15.75" x14ac:dyDescent="0.25">
      <c r="A256" s="28"/>
      <c r="B256" s="28"/>
      <c r="C256" s="29" t="s">
        <v>186</v>
      </c>
      <c r="D256" s="30">
        <f t="shared" si="2"/>
        <v>450.6</v>
      </c>
      <c r="E256" s="31">
        <v>20</v>
      </c>
      <c r="F256" s="32">
        <v>22.53</v>
      </c>
    </row>
    <row r="257" spans="1:6" ht="15.75" x14ac:dyDescent="0.25">
      <c r="A257" s="28"/>
      <c r="B257" s="28"/>
      <c r="C257" s="29" t="s">
        <v>187</v>
      </c>
      <c r="D257" s="30">
        <f t="shared" si="2"/>
        <v>631.43999999999994</v>
      </c>
      <c r="E257" s="31">
        <v>24</v>
      </c>
      <c r="F257" s="32">
        <v>26.31</v>
      </c>
    </row>
    <row r="258" spans="1:6" ht="15.75" x14ac:dyDescent="0.25">
      <c r="A258" s="28"/>
      <c r="B258" s="28"/>
      <c r="C258" s="29" t="s">
        <v>188</v>
      </c>
      <c r="D258" s="30">
        <f t="shared" si="2"/>
        <v>7954.08</v>
      </c>
      <c r="E258" s="31">
        <v>16</v>
      </c>
      <c r="F258" s="32">
        <v>497.13</v>
      </c>
    </row>
    <row r="259" spans="1:6" ht="15.75" x14ac:dyDescent="0.25">
      <c r="A259" s="28"/>
      <c r="B259" s="28"/>
      <c r="C259" s="29" t="s">
        <v>189</v>
      </c>
      <c r="D259" s="30">
        <f t="shared" si="2"/>
        <v>10637.76</v>
      </c>
      <c r="E259" s="31">
        <v>14</v>
      </c>
      <c r="F259" s="32">
        <v>759.84</v>
      </c>
    </row>
    <row r="260" spans="1:6" ht="15.75" x14ac:dyDescent="0.25">
      <c r="A260" s="28"/>
      <c r="B260" s="28"/>
      <c r="C260" s="29" t="s">
        <v>190</v>
      </c>
      <c r="D260" s="30">
        <f t="shared" si="2"/>
        <v>938.34</v>
      </c>
      <c r="E260" s="31">
        <v>2</v>
      </c>
      <c r="F260" s="32">
        <v>469.17</v>
      </c>
    </row>
    <row r="261" spans="1:6" ht="15.75" x14ac:dyDescent="0.25">
      <c r="A261" s="28"/>
      <c r="B261" s="28"/>
      <c r="C261" s="29" t="s">
        <v>191</v>
      </c>
      <c r="D261" s="30">
        <f t="shared" si="2"/>
        <v>3059.44</v>
      </c>
      <c r="E261" s="31">
        <v>4</v>
      </c>
      <c r="F261" s="32">
        <v>764.86</v>
      </c>
    </row>
    <row r="262" spans="1:6" ht="15.75" x14ac:dyDescent="0.25">
      <c r="A262" s="28"/>
      <c r="B262" s="28"/>
      <c r="C262" s="29" t="s">
        <v>192</v>
      </c>
      <c r="D262" s="30">
        <f t="shared" si="2"/>
        <v>70.349999999999994</v>
      </c>
      <c r="E262" s="31">
        <v>5</v>
      </c>
      <c r="F262" s="32">
        <v>14.07</v>
      </c>
    </row>
    <row r="263" spans="1:6" ht="15.75" x14ac:dyDescent="0.25">
      <c r="A263" s="28"/>
      <c r="B263" s="28"/>
      <c r="C263" s="29" t="s">
        <v>193</v>
      </c>
      <c r="D263" s="30">
        <f t="shared" si="2"/>
        <v>60.9</v>
      </c>
      <c r="E263" s="31">
        <v>5</v>
      </c>
      <c r="F263" s="32">
        <v>12.18</v>
      </c>
    </row>
    <row r="264" spans="1:6" ht="15.75" x14ac:dyDescent="0.25">
      <c r="A264" s="28"/>
      <c r="B264" s="28"/>
      <c r="C264" s="29" t="s">
        <v>194</v>
      </c>
      <c r="D264" s="30">
        <f t="shared" si="2"/>
        <v>157.14000000000001</v>
      </c>
      <c r="E264" s="31">
        <v>6</v>
      </c>
      <c r="F264" s="32">
        <v>26.19</v>
      </c>
    </row>
    <row r="265" spans="1:6" ht="15.75" x14ac:dyDescent="0.25">
      <c r="A265" s="28"/>
      <c r="B265" s="28"/>
      <c r="C265" s="29" t="s">
        <v>195</v>
      </c>
      <c r="D265" s="30">
        <f t="shared" si="2"/>
        <v>633.40000000000009</v>
      </c>
      <c r="E265" s="31">
        <v>20</v>
      </c>
      <c r="F265" s="32">
        <v>31.67</v>
      </c>
    </row>
    <row r="266" spans="1:6" ht="15.75" x14ac:dyDescent="0.25">
      <c r="A266" s="28"/>
      <c r="B266" s="28"/>
      <c r="C266" s="29" t="s">
        <v>196</v>
      </c>
      <c r="D266" s="30">
        <f t="shared" si="2"/>
        <v>261.90000000000003</v>
      </c>
      <c r="E266" s="31">
        <v>10</v>
      </c>
      <c r="F266" s="32">
        <v>26.19</v>
      </c>
    </row>
    <row r="267" spans="1:6" ht="15.75" x14ac:dyDescent="0.25">
      <c r="A267" s="28"/>
      <c r="B267" s="28"/>
      <c r="C267" s="29" t="s">
        <v>197</v>
      </c>
      <c r="D267" s="30">
        <f t="shared" si="2"/>
        <v>1697.3999999999999</v>
      </c>
      <c r="E267" s="31">
        <v>60</v>
      </c>
      <c r="F267" s="32">
        <v>28.29</v>
      </c>
    </row>
    <row r="268" spans="1:6" ht="15.75" x14ac:dyDescent="0.25">
      <c r="A268" s="28"/>
      <c r="B268" s="28"/>
      <c r="C268" s="29" t="s">
        <v>198</v>
      </c>
      <c r="D268" s="30">
        <f t="shared" si="2"/>
        <v>3879.48</v>
      </c>
      <c r="E268" s="31">
        <v>22</v>
      </c>
      <c r="F268" s="32">
        <v>176.34</v>
      </c>
    </row>
    <row r="269" spans="1:6" ht="15.75" x14ac:dyDescent="0.25">
      <c r="A269" s="28"/>
      <c r="B269" s="28"/>
      <c r="C269" s="29" t="s">
        <v>199</v>
      </c>
      <c r="D269" s="30">
        <f t="shared" si="2"/>
        <v>4445.7</v>
      </c>
      <c r="E269" s="31">
        <v>10</v>
      </c>
      <c r="F269" s="32">
        <v>444.57</v>
      </c>
    </row>
    <row r="270" spans="1:6" ht="15.75" x14ac:dyDescent="0.25">
      <c r="A270" s="28"/>
      <c r="B270" s="28"/>
      <c r="C270" s="29" t="s">
        <v>200</v>
      </c>
      <c r="D270" s="30">
        <f t="shared" si="2"/>
        <v>1571.4</v>
      </c>
      <c r="E270" s="31">
        <v>60</v>
      </c>
      <c r="F270" s="32">
        <v>26.19</v>
      </c>
    </row>
    <row r="271" spans="1:6" ht="15.75" x14ac:dyDescent="0.25">
      <c r="A271" s="28"/>
      <c r="B271" s="28"/>
      <c r="C271" s="29" t="s">
        <v>201</v>
      </c>
      <c r="D271" s="30">
        <f t="shared" si="2"/>
        <v>8206.5</v>
      </c>
      <c r="E271" s="31">
        <v>50</v>
      </c>
      <c r="F271" s="32">
        <v>164.13</v>
      </c>
    </row>
    <row r="272" spans="1:6" ht="15.75" x14ac:dyDescent="0.25">
      <c r="A272" s="28"/>
      <c r="B272" s="28"/>
      <c r="C272" s="29" t="s">
        <v>202</v>
      </c>
      <c r="D272" s="30">
        <f t="shared" si="2"/>
        <v>4445.7</v>
      </c>
      <c r="E272" s="31">
        <v>10</v>
      </c>
      <c r="F272" s="32">
        <v>444.57</v>
      </c>
    </row>
    <row r="273" spans="1:6" ht="15.75" x14ac:dyDescent="0.25">
      <c r="A273" s="28"/>
      <c r="B273" s="28"/>
      <c r="C273" s="29" t="s">
        <v>203</v>
      </c>
      <c r="D273" s="30">
        <f t="shared" si="2"/>
        <v>3823.7999999999997</v>
      </c>
      <c r="E273" s="31">
        <v>60</v>
      </c>
      <c r="F273" s="32">
        <v>63.73</v>
      </c>
    </row>
    <row r="274" spans="1:6" ht="15.75" x14ac:dyDescent="0.25">
      <c r="A274" s="28"/>
      <c r="B274" s="28"/>
      <c r="C274" s="29" t="s">
        <v>204</v>
      </c>
      <c r="D274" s="30">
        <f t="shared" si="2"/>
        <v>5290.2</v>
      </c>
      <c r="E274" s="31">
        <v>30</v>
      </c>
      <c r="F274" s="32">
        <v>176.34</v>
      </c>
    </row>
    <row r="275" spans="1:6" ht="15.75" x14ac:dyDescent="0.25">
      <c r="A275" s="28"/>
      <c r="B275" s="28"/>
      <c r="C275" s="29" t="s">
        <v>205</v>
      </c>
      <c r="D275" s="30">
        <f t="shared" si="2"/>
        <v>4445.7</v>
      </c>
      <c r="E275" s="31">
        <v>10</v>
      </c>
      <c r="F275" s="32">
        <v>444.57</v>
      </c>
    </row>
    <row r="276" spans="1:6" ht="15.75" x14ac:dyDescent="0.25">
      <c r="A276" s="28"/>
      <c r="B276" s="28"/>
      <c r="C276" s="29" t="s">
        <v>206</v>
      </c>
      <c r="D276" s="30">
        <f t="shared" si="2"/>
        <v>419.04</v>
      </c>
      <c r="E276" s="31">
        <v>16</v>
      </c>
      <c r="F276" s="32">
        <v>26.19</v>
      </c>
    </row>
    <row r="277" spans="1:6" ht="15.75" x14ac:dyDescent="0.25">
      <c r="A277" s="28"/>
      <c r="B277" s="28"/>
      <c r="C277" s="29" t="s">
        <v>207</v>
      </c>
      <c r="D277" s="30">
        <f t="shared" si="2"/>
        <v>261.90000000000003</v>
      </c>
      <c r="E277" s="31">
        <v>10</v>
      </c>
      <c r="F277" s="32">
        <v>26.19</v>
      </c>
    </row>
    <row r="278" spans="1:6" ht="15.75" x14ac:dyDescent="0.25">
      <c r="A278" s="28"/>
      <c r="B278" s="28"/>
      <c r="C278" s="29" t="s">
        <v>208</v>
      </c>
      <c r="D278" s="30">
        <f t="shared" si="2"/>
        <v>881.7</v>
      </c>
      <c r="E278" s="31">
        <v>5</v>
      </c>
      <c r="F278" s="32">
        <v>176.34</v>
      </c>
    </row>
    <row r="279" spans="1:6" ht="15.75" x14ac:dyDescent="0.25">
      <c r="A279" s="28"/>
      <c r="B279" s="28"/>
      <c r="C279" s="29" t="s">
        <v>209</v>
      </c>
      <c r="D279" s="30">
        <f t="shared" si="2"/>
        <v>643.1</v>
      </c>
      <c r="E279" s="31">
        <v>10</v>
      </c>
      <c r="F279" s="32">
        <v>64.31</v>
      </c>
    </row>
    <row r="280" spans="1:6" ht="15.75" x14ac:dyDescent="0.25">
      <c r="A280" s="28"/>
      <c r="B280" s="28"/>
      <c r="C280" s="29" t="s">
        <v>210</v>
      </c>
      <c r="D280" s="30">
        <f t="shared" si="2"/>
        <v>8569</v>
      </c>
      <c r="E280" s="31">
        <v>410</v>
      </c>
      <c r="F280" s="32">
        <v>20.9</v>
      </c>
    </row>
    <row r="281" spans="1:6" ht="15.75" x14ac:dyDescent="0.25">
      <c r="A281" s="28"/>
      <c r="B281" s="28"/>
      <c r="C281" s="29" t="s">
        <v>211</v>
      </c>
      <c r="D281" s="30">
        <f t="shared" si="2"/>
        <v>1065</v>
      </c>
      <c r="E281" s="31">
        <v>50</v>
      </c>
      <c r="F281" s="32">
        <v>21.3</v>
      </c>
    </row>
    <row r="282" spans="1:6" ht="15.75" x14ac:dyDescent="0.25">
      <c r="A282" s="28"/>
      <c r="B282" s="28"/>
      <c r="C282" s="29" t="s">
        <v>212</v>
      </c>
      <c r="D282" s="30">
        <f t="shared" si="2"/>
        <v>1491</v>
      </c>
      <c r="E282" s="31">
        <v>70</v>
      </c>
      <c r="F282" s="32">
        <v>21.3</v>
      </c>
    </row>
    <row r="283" spans="1:6" ht="15.75" x14ac:dyDescent="0.25">
      <c r="A283" s="28"/>
      <c r="B283" s="28"/>
      <c r="C283" s="29" t="s">
        <v>213</v>
      </c>
      <c r="D283" s="30">
        <f t="shared" si="2"/>
        <v>213</v>
      </c>
      <c r="E283" s="31">
        <v>10</v>
      </c>
      <c r="F283" s="32">
        <v>21.3</v>
      </c>
    </row>
    <row r="284" spans="1:6" ht="15.75" x14ac:dyDescent="0.25">
      <c r="A284" s="28"/>
      <c r="B284" s="28"/>
      <c r="C284" s="29" t="s">
        <v>214</v>
      </c>
      <c r="D284" s="30">
        <f t="shared" si="2"/>
        <v>1023</v>
      </c>
      <c r="E284" s="31">
        <v>60</v>
      </c>
      <c r="F284" s="32">
        <v>17.05</v>
      </c>
    </row>
    <row r="285" spans="1:6" ht="15.75" x14ac:dyDescent="0.25">
      <c r="A285" s="28"/>
      <c r="B285" s="28"/>
      <c r="C285" s="29" t="s">
        <v>215</v>
      </c>
      <c r="D285" s="30">
        <f t="shared" si="2"/>
        <v>77.48</v>
      </c>
      <c r="E285" s="31">
        <v>4</v>
      </c>
      <c r="F285" s="32">
        <v>19.37</v>
      </c>
    </row>
    <row r="286" spans="1:6" ht="15.75" x14ac:dyDescent="0.25">
      <c r="A286" s="28"/>
      <c r="B286" s="28"/>
      <c r="C286" s="29" t="s">
        <v>216</v>
      </c>
      <c r="D286" s="30">
        <f t="shared" si="2"/>
        <v>213</v>
      </c>
      <c r="E286" s="31">
        <v>10</v>
      </c>
      <c r="F286" s="32">
        <v>21.3</v>
      </c>
    </row>
    <row r="287" spans="1:6" ht="15.75" x14ac:dyDescent="0.25">
      <c r="A287" s="28"/>
      <c r="B287" s="28"/>
      <c r="C287" s="29" t="s">
        <v>217</v>
      </c>
      <c r="D287" s="30">
        <f t="shared" si="2"/>
        <v>76.150000000000006</v>
      </c>
      <c r="E287" s="31">
        <v>5</v>
      </c>
      <c r="F287" s="32">
        <v>15.23</v>
      </c>
    </row>
    <row r="288" spans="1:6" ht="15.75" x14ac:dyDescent="0.25">
      <c r="A288" s="28"/>
      <c r="B288" s="28"/>
      <c r="C288" s="29" t="s">
        <v>218</v>
      </c>
      <c r="D288" s="30">
        <f t="shared" si="2"/>
        <v>63.949999999999996</v>
      </c>
      <c r="E288" s="31">
        <v>5</v>
      </c>
      <c r="F288" s="32">
        <v>12.79</v>
      </c>
    </row>
    <row r="289" spans="1:6" ht="15.75" x14ac:dyDescent="0.25">
      <c r="A289" s="28"/>
      <c r="B289" s="28"/>
      <c r="C289" s="29" t="s">
        <v>219</v>
      </c>
      <c r="D289" s="30">
        <f t="shared" si="2"/>
        <v>4089.45</v>
      </c>
      <c r="E289" s="31">
        <v>5</v>
      </c>
      <c r="F289" s="32">
        <v>817.89</v>
      </c>
    </row>
    <row r="290" spans="1:6" ht="15.75" x14ac:dyDescent="0.25">
      <c r="A290" s="28"/>
      <c r="B290" s="28"/>
      <c r="C290" s="29" t="s">
        <v>220</v>
      </c>
      <c r="D290" s="30">
        <f t="shared" si="2"/>
        <v>1575.3600000000001</v>
      </c>
      <c r="E290" s="31">
        <v>6</v>
      </c>
      <c r="F290" s="32">
        <v>262.56</v>
      </c>
    </row>
    <row r="291" spans="1:6" ht="15.75" x14ac:dyDescent="0.25">
      <c r="A291" s="28"/>
      <c r="B291" s="28"/>
      <c r="C291" s="29" t="s">
        <v>221</v>
      </c>
      <c r="D291" s="30">
        <f t="shared" si="2"/>
        <v>3150.7200000000003</v>
      </c>
      <c r="E291" s="31">
        <v>12</v>
      </c>
      <c r="F291" s="32">
        <v>262.56</v>
      </c>
    </row>
    <row r="292" spans="1:6" ht="15.75" x14ac:dyDescent="0.25">
      <c r="A292" s="28"/>
      <c r="B292" s="28"/>
      <c r="C292" s="29" t="s">
        <v>222</v>
      </c>
      <c r="D292" s="30">
        <f t="shared" si="2"/>
        <v>2625.6</v>
      </c>
      <c r="E292" s="31">
        <v>10</v>
      </c>
      <c r="F292" s="32">
        <v>262.56</v>
      </c>
    </row>
    <row r="293" spans="1:6" ht="15.75" x14ac:dyDescent="0.25">
      <c r="A293" s="28"/>
      <c r="B293" s="28"/>
      <c r="C293" s="29" t="s">
        <v>223</v>
      </c>
      <c r="D293" s="30">
        <f t="shared" si="2"/>
        <v>15645.599999999999</v>
      </c>
      <c r="E293" s="31">
        <v>48</v>
      </c>
      <c r="F293" s="32">
        <v>325.95</v>
      </c>
    </row>
    <row r="294" spans="1:6" ht="15.75" x14ac:dyDescent="0.25">
      <c r="A294" s="28"/>
      <c r="B294" s="28"/>
      <c r="C294" s="29" t="s">
        <v>224</v>
      </c>
      <c r="D294" s="30">
        <f t="shared" si="2"/>
        <v>12160.64</v>
      </c>
      <c r="E294" s="31">
        <v>32</v>
      </c>
      <c r="F294" s="32">
        <v>380.02</v>
      </c>
    </row>
    <row r="295" spans="1:6" ht="15.75" x14ac:dyDescent="0.25">
      <c r="A295" s="28"/>
      <c r="B295" s="28"/>
      <c r="C295" s="29" t="s">
        <v>225</v>
      </c>
      <c r="D295" s="30">
        <f t="shared" si="2"/>
        <v>255.78000000000003</v>
      </c>
      <c r="E295" s="31">
        <v>6</v>
      </c>
      <c r="F295" s="32">
        <v>42.63</v>
      </c>
    </row>
    <row r="296" spans="1:6" ht="15.75" x14ac:dyDescent="0.25">
      <c r="A296" s="28"/>
      <c r="B296" s="28"/>
      <c r="C296" s="29" t="s">
        <v>226</v>
      </c>
      <c r="D296" s="30">
        <f t="shared" ref="D296:D359" si="3">E296*F296</f>
        <v>462.84</v>
      </c>
      <c r="E296" s="31">
        <v>2</v>
      </c>
      <c r="F296" s="32">
        <v>231.42</v>
      </c>
    </row>
    <row r="297" spans="1:6" ht="15.75" x14ac:dyDescent="0.25">
      <c r="A297" s="28"/>
      <c r="B297" s="28"/>
      <c r="C297" s="29" t="s">
        <v>227</v>
      </c>
      <c r="D297" s="30">
        <f t="shared" si="3"/>
        <v>535.91999999999996</v>
      </c>
      <c r="E297" s="31">
        <v>2</v>
      </c>
      <c r="F297" s="32">
        <v>267.95999999999998</v>
      </c>
    </row>
    <row r="298" spans="1:6" ht="15.75" x14ac:dyDescent="0.25">
      <c r="A298" s="28"/>
      <c r="B298" s="28"/>
      <c r="C298" s="29" t="s">
        <v>228</v>
      </c>
      <c r="D298" s="30">
        <f t="shared" si="3"/>
        <v>15396</v>
      </c>
      <c r="E298" s="31">
        <v>50</v>
      </c>
      <c r="F298" s="32">
        <v>307.92</v>
      </c>
    </row>
    <row r="299" spans="1:6" ht="15.75" x14ac:dyDescent="0.25">
      <c r="A299" s="28"/>
      <c r="B299" s="28"/>
      <c r="C299" s="29" t="s">
        <v>229</v>
      </c>
      <c r="D299" s="30">
        <f t="shared" si="3"/>
        <v>3312.96</v>
      </c>
      <c r="E299" s="31">
        <v>24</v>
      </c>
      <c r="F299" s="32">
        <v>138.04</v>
      </c>
    </row>
    <row r="300" spans="1:6" ht="15.75" x14ac:dyDescent="0.25">
      <c r="A300" s="28"/>
      <c r="B300" s="28"/>
      <c r="C300" s="29" t="s">
        <v>230</v>
      </c>
      <c r="D300" s="30">
        <f t="shared" si="3"/>
        <v>14250.599999999999</v>
      </c>
      <c r="E300" s="31">
        <v>30</v>
      </c>
      <c r="F300" s="32">
        <v>475.02</v>
      </c>
    </row>
    <row r="301" spans="1:6" ht="15.75" x14ac:dyDescent="0.25">
      <c r="A301" s="28"/>
      <c r="B301" s="28"/>
      <c r="C301" s="29" t="s">
        <v>231</v>
      </c>
      <c r="D301" s="30">
        <f t="shared" si="3"/>
        <v>627.66</v>
      </c>
      <c r="E301" s="31">
        <v>2</v>
      </c>
      <c r="F301" s="32">
        <v>313.83</v>
      </c>
    </row>
    <row r="302" spans="1:6" ht="15.75" x14ac:dyDescent="0.25">
      <c r="A302" s="28"/>
      <c r="B302" s="28"/>
      <c r="C302" s="29" t="s">
        <v>232</v>
      </c>
      <c r="D302" s="30">
        <f t="shared" si="3"/>
        <v>4628.3999999999996</v>
      </c>
      <c r="E302" s="31">
        <v>60</v>
      </c>
      <c r="F302" s="32">
        <v>77.14</v>
      </c>
    </row>
    <row r="303" spans="1:6" ht="15.75" x14ac:dyDescent="0.25">
      <c r="A303" s="28"/>
      <c r="B303" s="28"/>
      <c r="C303" s="29" t="s">
        <v>233</v>
      </c>
      <c r="D303" s="30">
        <f t="shared" si="3"/>
        <v>5330.5999999999995</v>
      </c>
      <c r="E303" s="31">
        <v>10</v>
      </c>
      <c r="F303" s="32">
        <v>533.05999999999995</v>
      </c>
    </row>
    <row r="304" spans="1:6" ht="15.75" x14ac:dyDescent="0.25">
      <c r="A304" s="28"/>
      <c r="B304" s="28"/>
      <c r="C304" s="29" t="s">
        <v>234</v>
      </c>
      <c r="D304" s="30">
        <f t="shared" si="3"/>
        <v>5733.92</v>
      </c>
      <c r="E304" s="31">
        <v>16</v>
      </c>
      <c r="F304" s="32">
        <v>358.37</v>
      </c>
    </row>
    <row r="305" spans="1:6" ht="15.75" x14ac:dyDescent="0.25">
      <c r="A305" s="28"/>
      <c r="B305" s="28"/>
      <c r="C305" s="29" t="s">
        <v>235</v>
      </c>
      <c r="D305" s="30">
        <f t="shared" si="3"/>
        <v>5982.4</v>
      </c>
      <c r="E305" s="31">
        <v>16</v>
      </c>
      <c r="F305" s="32">
        <v>373.9</v>
      </c>
    </row>
    <row r="306" spans="1:6" ht="15.75" x14ac:dyDescent="0.25">
      <c r="A306" s="28"/>
      <c r="B306" s="28"/>
      <c r="C306" s="29" t="s">
        <v>236</v>
      </c>
      <c r="D306" s="30">
        <f t="shared" si="3"/>
        <v>127.89</v>
      </c>
      <c r="E306" s="31">
        <v>1</v>
      </c>
      <c r="F306" s="32">
        <v>127.89</v>
      </c>
    </row>
    <row r="307" spans="1:6" ht="15.75" x14ac:dyDescent="0.25">
      <c r="A307" s="28"/>
      <c r="B307" s="28"/>
      <c r="C307" s="29" t="s">
        <v>237</v>
      </c>
      <c r="D307" s="30">
        <f t="shared" si="3"/>
        <v>1589.52</v>
      </c>
      <c r="E307" s="31">
        <v>444</v>
      </c>
      <c r="F307" s="32">
        <v>3.58</v>
      </c>
    </row>
    <row r="308" spans="1:6" ht="15.75" x14ac:dyDescent="0.25">
      <c r="A308" s="28"/>
      <c r="B308" s="28"/>
      <c r="C308" s="29" t="s">
        <v>238</v>
      </c>
      <c r="D308" s="30">
        <f t="shared" si="3"/>
        <v>4380</v>
      </c>
      <c r="E308" s="31">
        <v>2000</v>
      </c>
      <c r="F308" s="32">
        <v>2.19</v>
      </c>
    </row>
    <row r="309" spans="1:6" ht="15.75" x14ac:dyDescent="0.25">
      <c r="A309" s="28"/>
      <c r="B309" s="28"/>
      <c r="C309" s="29" t="s">
        <v>239</v>
      </c>
      <c r="D309" s="30">
        <f t="shared" si="3"/>
        <v>2655.24</v>
      </c>
      <c r="E309" s="31">
        <v>2</v>
      </c>
      <c r="F309" s="32">
        <v>1327.62</v>
      </c>
    </row>
    <row r="310" spans="1:6" ht="15.75" x14ac:dyDescent="0.25">
      <c r="A310" s="28"/>
      <c r="B310" s="28"/>
      <c r="C310" s="29" t="s">
        <v>240</v>
      </c>
      <c r="D310" s="30">
        <f t="shared" si="3"/>
        <v>3124.18</v>
      </c>
      <c r="E310" s="31">
        <v>2</v>
      </c>
      <c r="F310" s="32">
        <v>1562.09</v>
      </c>
    </row>
    <row r="311" spans="1:6" ht="15.75" x14ac:dyDescent="0.25">
      <c r="A311" s="28"/>
      <c r="B311" s="28"/>
      <c r="C311" s="29" t="s">
        <v>241</v>
      </c>
      <c r="D311" s="30">
        <f t="shared" si="3"/>
        <v>347.13</v>
      </c>
      <c r="E311" s="31">
        <v>1</v>
      </c>
      <c r="F311" s="32">
        <v>347.13</v>
      </c>
    </row>
    <row r="312" spans="1:6" ht="15.75" x14ac:dyDescent="0.25">
      <c r="A312" s="28"/>
      <c r="B312" s="28"/>
      <c r="C312" s="29" t="s">
        <v>242</v>
      </c>
      <c r="D312" s="30">
        <f t="shared" si="3"/>
        <v>215.62</v>
      </c>
      <c r="E312" s="31">
        <v>1</v>
      </c>
      <c r="F312" s="32">
        <v>215.62</v>
      </c>
    </row>
    <row r="313" spans="1:6" ht="15.75" x14ac:dyDescent="0.25">
      <c r="A313" s="28"/>
      <c r="B313" s="28"/>
      <c r="C313" s="29" t="s">
        <v>243</v>
      </c>
      <c r="D313" s="30">
        <f t="shared" si="3"/>
        <v>442.13</v>
      </c>
      <c r="E313" s="31">
        <v>1</v>
      </c>
      <c r="F313" s="32">
        <v>442.13</v>
      </c>
    </row>
    <row r="314" spans="1:6" ht="15.75" x14ac:dyDescent="0.25">
      <c r="A314" s="28"/>
      <c r="B314" s="28"/>
      <c r="C314" s="29" t="s">
        <v>244</v>
      </c>
      <c r="D314" s="30">
        <f t="shared" si="3"/>
        <v>12314.4</v>
      </c>
      <c r="E314" s="31">
        <v>1680</v>
      </c>
      <c r="F314" s="32">
        <v>7.33</v>
      </c>
    </row>
    <row r="315" spans="1:6" ht="15.75" x14ac:dyDescent="0.25">
      <c r="A315" s="28"/>
      <c r="B315" s="28"/>
      <c r="C315" s="29" t="s">
        <v>245</v>
      </c>
      <c r="D315" s="30">
        <f t="shared" si="3"/>
        <v>7976.1600000000008</v>
      </c>
      <c r="E315" s="31">
        <v>696</v>
      </c>
      <c r="F315" s="32">
        <v>11.46</v>
      </c>
    </row>
    <row r="316" spans="1:6" ht="15.75" x14ac:dyDescent="0.25">
      <c r="A316" s="28"/>
      <c r="B316" s="28"/>
      <c r="C316" s="29" t="s">
        <v>246</v>
      </c>
      <c r="D316" s="30">
        <f t="shared" si="3"/>
        <v>9218.4</v>
      </c>
      <c r="E316" s="31">
        <v>552</v>
      </c>
      <c r="F316" s="32">
        <v>16.7</v>
      </c>
    </row>
    <row r="317" spans="1:6" ht="15.75" x14ac:dyDescent="0.25">
      <c r="A317" s="28"/>
      <c r="B317" s="28"/>
      <c r="C317" s="29" t="s">
        <v>247</v>
      </c>
      <c r="D317" s="30">
        <f t="shared" si="3"/>
        <v>2384.6400000000003</v>
      </c>
      <c r="E317" s="31">
        <v>552</v>
      </c>
      <c r="F317" s="32">
        <v>4.32</v>
      </c>
    </row>
    <row r="318" spans="1:6" ht="15.75" x14ac:dyDescent="0.25">
      <c r="A318" s="28"/>
      <c r="B318" s="28"/>
      <c r="C318" s="29" t="s">
        <v>248</v>
      </c>
      <c r="D318" s="30">
        <f t="shared" si="3"/>
        <v>9987.6</v>
      </c>
      <c r="E318" s="31">
        <v>30</v>
      </c>
      <c r="F318" s="32">
        <v>332.92</v>
      </c>
    </row>
    <row r="319" spans="1:6" ht="15.75" x14ac:dyDescent="0.25">
      <c r="A319" s="28"/>
      <c r="B319" s="28"/>
      <c r="C319" s="29" t="s">
        <v>249</v>
      </c>
      <c r="D319" s="30">
        <f t="shared" si="3"/>
        <v>14128.8</v>
      </c>
      <c r="E319" s="31">
        <v>30</v>
      </c>
      <c r="F319" s="32">
        <v>470.96</v>
      </c>
    </row>
    <row r="320" spans="1:6" ht="15.75" x14ac:dyDescent="0.25">
      <c r="A320" s="28"/>
      <c r="B320" s="28"/>
      <c r="C320" s="29" t="s">
        <v>250</v>
      </c>
      <c r="D320" s="30">
        <f t="shared" si="3"/>
        <v>1991.6999999999998</v>
      </c>
      <c r="E320" s="31">
        <v>3</v>
      </c>
      <c r="F320" s="32">
        <v>663.9</v>
      </c>
    </row>
    <row r="321" spans="1:6" ht="15.75" x14ac:dyDescent="0.25">
      <c r="A321" s="28"/>
      <c r="B321" s="28"/>
      <c r="C321" s="29" t="s">
        <v>251</v>
      </c>
      <c r="D321" s="30">
        <f t="shared" si="3"/>
        <v>477.46</v>
      </c>
      <c r="E321" s="31">
        <v>2</v>
      </c>
      <c r="F321" s="32">
        <v>238.73</v>
      </c>
    </row>
    <row r="322" spans="1:6" ht="15.75" x14ac:dyDescent="0.25">
      <c r="A322" s="28"/>
      <c r="B322" s="28"/>
      <c r="C322" s="29" t="s">
        <v>252</v>
      </c>
      <c r="D322" s="30">
        <f t="shared" si="3"/>
        <v>305.36</v>
      </c>
      <c r="E322" s="31">
        <v>2</v>
      </c>
      <c r="F322" s="32">
        <v>152.68</v>
      </c>
    </row>
    <row r="323" spans="1:6" ht="15.75" x14ac:dyDescent="0.25">
      <c r="A323" s="28"/>
      <c r="B323" s="28"/>
      <c r="C323" s="29" t="s">
        <v>253</v>
      </c>
      <c r="D323" s="30">
        <f t="shared" si="3"/>
        <v>17266.34</v>
      </c>
      <c r="E323" s="31">
        <v>14</v>
      </c>
      <c r="F323" s="32">
        <v>1233.31</v>
      </c>
    </row>
    <row r="324" spans="1:6" ht="15.75" x14ac:dyDescent="0.25">
      <c r="A324" s="28"/>
      <c r="B324" s="28"/>
      <c r="C324" s="29" t="s">
        <v>254</v>
      </c>
      <c r="D324" s="30">
        <f t="shared" si="3"/>
        <v>292.2</v>
      </c>
      <c r="E324" s="31">
        <v>30</v>
      </c>
      <c r="F324" s="32">
        <v>9.74</v>
      </c>
    </row>
    <row r="325" spans="1:6" ht="15.75" x14ac:dyDescent="0.25">
      <c r="A325" s="28"/>
      <c r="B325" s="28"/>
      <c r="C325" s="29" t="s">
        <v>255</v>
      </c>
      <c r="D325" s="30">
        <f t="shared" si="3"/>
        <v>1680.4499999999998</v>
      </c>
      <c r="E325" s="31">
        <v>3</v>
      </c>
      <c r="F325" s="32">
        <v>560.15</v>
      </c>
    </row>
    <row r="326" spans="1:6" ht="15.75" x14ac:dyDescent="0.25">
      <c r="A326" s="28"/>
      <c r="B326" s="28"/>
      <c r="C326" s="29" t="s">
        <v>256</v>
      </c>
      <c r="D326" s="30">
        <f t="shared" si="3"/>
        <v>144.72999999999999</v>
      </c>
      <c r="E326" s="31">
        <v>1</v>
      </c>
      <c r="F326" s="32">
        <v>144.72999999999999</v>
      </c>
    </row>
    <row r="327" spans="1:6" ht="15.75" x14ac:dyDescent="0.25">
      <c r="A327" s="28"/>
      <c r="B327" s="28"/>
      <c r="C327" s="29" t="s">
        <v>257</v>
      </c>
      <c r="D327" s="30">
        <f t="shared" si="3"/>
        <v>350.76</v>
      </c>
      <c r="E327" s="31">
        <v>6</v>
      </c>
      <c r="F327" s="32">
        <v>58.46</v>
      </c>
    </row>
    <row r="328" spans="1:6" ht="15.75" x14ac:dyDescent="0.25">
      <c r="A328" s="28"/>
      <c r="B328" s="28"/>
      <c r="C328" s="29" t="s">
        <v>258</v>
      </c>
      <c r="D328" s="30">
        <f t="shared" si="3"/>
        <v>312.71999999999997</v>
      </c>
      <c r="E328" s="31">
        <v>24</v>
      </c>
      <c r="F328" s="32">
        <v>13.03</v>
      </c>
    </row>
    <row r="329" spans="1:6" ht="15.75" x14ac:dyDescent="0.25">
      <c r="A329" s="28"/>
      <c r="B329" s="28"/>
      <c r="C329" s="29" t="s">
        <v>259</v>
      </c>
      <c r="D329" s="30">
        <f t="shared" si="3"/>
        <v>2938</v>
      </c>
      <c r="E329" s="31">
        <v>40</v>
      </c>
      <c r="F329" s="32">
        <v>73.45</v>
      </c>
    </row>
    <row r="330" spans="1:6" ht="15.75" x14ac:dyDescent="0.25">
      <c r="A330" s="28"/>
      <c r="B330" s="28"/>
      <c r="C330" s="29" t="s">
        <v>260</v>
      </c>
      <c r="D330" s="30">
        <f t="shared" si="3"/>
        <v>1540.8000000000002</v>
      </c>
      <c r="E330" s="31">
        <v>10</v>
      </c>
      <c r="F330" s="32">
        <v>154.08000000000001</v>
      </c>
    </row>
    <row r="331" spans="1:6" ht="15.75" x14ac:dyDescent="0.25">
      <c r="A331" s="28"/>
      <c r="B331" s="28"/>
      <c r="C331" s="29" t="s">
        <v>261</v>
      </c>
      <c r="D331" s="30">
        <f t="shared" si="3"/>
        <v>584.6</v>
      </c>
      <c r="E331" s="31">
        <v>10</v>
      </c>
      <c r="F331" s="32">
        <v>58.46</v>
      </c>
    </row>
    <row r="332" spans="1:6" ht="15.75" x14ac:dyDescent="0.25">
      <c r="A332" s="28"/>
      <c r="B332" s="28"/>
      <c r="C332" s="29" t="s">
        <v>262</v>
      </c>
      <c r="D332" s="30">
        <f t="shared" si="3"/>
        <v>2353.1999999999998</v>
      </c>
      <c r="E332" s="31">
        <v>40</v>
      </c>
      <c r="F332" s="32">
        <v>58.83</v>
      </c>
    </row>
    <row r="333" spans="1:6" ht="15.75" x14ac:dyDescent="0.25">
      <c r="A333" s="28"/>
      <c r="B333" s="28"/>
      <c r="C333" s="29" t="s">
        <v>263</v>
      </c>
      <c r="D333" s="30">
        <f t="shared" si="3"/>
        <v>755.19999999999993</v>
      </c>
      <c r="E333" s="31">
        <v>20</v>
      </c>
      <c r="F333" s="32">
        <v>37.76</v>
      </c>
    </row>
    <row r="334" spans="1:6" ht="15.75" x14ac:dyDescent="0.25">
      <c r="A334" s="28"/>
      <c r="B334" s="28"/>
      <c r="C334" s="29" t="s">
        <v>264</v>
      </c>
      <c r="D334" s="30">
        <f t="shared" si="3"/>
        <v>609</v>
      </c>
      <c r="E334" s="31">
        <v>10</v>
      </c>
      <c r="F334" s="32">
        <v>60.9</v>
      </c>
    </row>
    <row r="335" spans="1:6" ht="15.75" x14ac:dyDescent="0.25">
      <c r="A335" s="28"/>
      <c r="B335" s="28"/>
      <c r="C335" s="29" t="s">
        <v>265</v>
      </c>
      <c r="D335" s="30">
        <f t="shared" si="3"/>
        <v>852.6</v>
      </c>
      <c r="E335" s="31">
        <v>20</v>
      </c>
      <c r="F335" s="32">
        <v>42.63</v>
      </c>
    </row>
    <row r="336" spans="1:6" ht="15.75" x14ac:dyDescent="0.25">
      <c r="A336" s="28"/>
      <c r="B336" s="28"/>
      <c r="C336" s="29" t="s">
        <v>266</v>
      </c>
      <c r="D336" s="30">
        <f t="shared" si="3"/>
        <v>706.4</v>
      </c>
      <c r="E336" s="31">
        <v>40</v>
      </c>
      <c r="F336" s="32">
        <v>17.66</v>
      </c>
    </row>
    <row r="337" spans="1:6" ht="15.75" x14ac:dyDescent="0.25">
      <c r="A337" s="28"/>
      <c r="B337" s="28"/>
      <c r="C337" s="29" t="s">
        <v>267</v>
      </c>
      <c r="D337" s="30">
        <f t="shared" si="3"/>
        <v>353.2</v>
      </c>
      <c r="E337" s="31">
        <v>20</v>
      </c>
      <c r="F337" s="32">
        <v>17.66</v>
      </c>
    </row>
    <row r="338" spans="1:6" ht="15.75" x14ac:dyDescent="0.25">
      <c r="A338" s="28"/>
      <c r="B338" s="28"/>
      <c r="C338" s="29" t="s">
        <v>268</v>
      </c>
      <c r="D338" s="30">
        <f t="shared" si="3"/>
        <v>353.2</v>
      </c>
      <c r="E338" s="31">
        <v>20</v>
      </c>
      <c r="F338" s="32">
        <v>17.66</v>
      </c>
    </row>
    <row r="339" spans="1:6" ht="15.75" x14ac:dyDescent="0.25">
      <c r="A339" s="28"/>
      <c r="B339" s="28"/>
      <c r="C339" s="29" t="s">
        <v>269</v>
      </c>
      <c r="D339" s="30">
        <f t="shared" si="3"/>
        <v>353.2</v>
      </c>
      <c r="E339" s="31">
        <v>20</v>
      </c>
      <c r="F339" s="32">
        <v>17.66</v>
      </c>
    </row>
    <row r="340" spans="1:6" ht="15.75" x14ac:dyDescent="0.25">
      <c r="A340" s="28"/>
      <c r="B340" s="28"/>
      <c r="C340" s="29" t="s">
        <v>270</v>
      </c>
      <c r="D340" s="30">
        <f t="shared" si="3"/>
        <v>365.4</v>
      </c>
      <c r="E340" s="31">
        <v>10</v>
      </c>
      <c r="F340" s="32">
        <v>36.54</v>
      </c>
    </row>
    <row r="341" spans="1:6" ht="15.75" x14ac:dyDescent="0.25">
      <c r="A341" s="28"/>
      <c r="B341" s="28"/>
      <c r="C341" s="29" t="s">
        <v>271</v>
      </c>
      <c r="D341" s="30">
        <f t="shared" si="3"/>
        <v>292.32</v>
      </c>
      <c r="E341" s="31">
        <v>8</v>
      </c>
      <c r="F341" s="32">
        <v>36.54</v>
      </c>
    </row>
    <row r="342" spans="1:6" ht="15.75" x14ac:dyDescent="0.25">
      <c r="A342" s="28"/>
      <c r="B342" s="28"/>
      <c r="C342" s="29" t="s">
        <v>272</v>
      </c>
      <c r="D342" s="30">
        <f t="shared" si="3"/>
        <v>105.96000000000001</v>
      </c>
      <c r="E342" s="31">
        <v>6</v>
      </c>
      <c r="F342" s="32">
        <v>17.66</v>
      </c>
    </row>
    <row r="343" spans="1:6" ht="15.75" x14ac:dyDescent="0.25">
      <c r="A343" s="28"/>
      <c r="B343" s="28"/>
      <c r="C343" s="29" t="s">
        <v>273</v>
      </c>
      <c r="D343" s="30">
        <f t="shared" si="3"/>
        <v>350.76</v>
      </c>
      <c r="E343" s="31">
        <v>6</v>
      </c>
      <c r="F343" s="32">
        <v>58.46</v>
      </c>
    </row>
    <row r="344" spans="1:6" ht="15.75" x14ac:dyDescent="0.25">
      <c r="A344" s="28"/>
      <c r="B344" s="28"/>
      <c r="C344" s="29" t="s">
        <v>274</v>
      </c>
      <c r="D344" s="30">
        <f t="shared" si="3"/>
        <v>350.76</v>
      </c>
      <c r="E344" s="31">
        <v>6</v>
      </c>
      <c r="F344" s="32">
        <v>58.46</v>
      </c>
    </row>
    <row r="345" spans="1:6" ht="15.75" x14ac:dyDescent="0.25">
      <c r="A345" s="28"/>
      <c r="B345" s="28"/>
      <c r="C345" s="29" t="s">
        <v>275</v>
      </c>
      <c r="D345" s="30">
        <f t="shared" si="3"/>
        <v>4043.6000000000004</v>
      </c>
      <c r="E345" s="31">
        <v>40</v>
      </c>
      <c r="F345" s="32">
        <v>101.09</v>
      </c>
    </row>
    <row r="346" spans="1:6" ht="15.75" x14ac:dyDescent="0.25">
      <c r="A346" s="28"/>
      <c r="B346" s="28"/>
      <c r="C346" s="29" t="s">
        <v>276</v>
      </c>
      <c r="D346" s="30">
        <f t="shared" si="3"/>
        <v>1208.32</v>
      </c>
      <c r="E346" s="31">
        <v>16</v>
      </c>
      <c r="F346" s="32">
        <v>75.52</v>
      </c>
    </row>
    <row r="347" spans="1:6" ht="15.75" x14ac:dyDescent="0.25">
      <c r="A347" s="28"/>
      <c r="B347" s="28"/>
      <c r="C347" s="29" t="s">
        <v>277</v>
      </c>
      <c r="D347" s="30">
        <f t="shared" si="3"/>
        <v>19000</v>
      </c>
      <c r="E347" s="31">
        <v>20</v>
      </c>
      <c r="F347" s="32">
        <v>950</v>
      </c>
    </row>
    <row r="348" spans="1:6" ht="15.75" x14ac:dyDescent="0.25">
      <c r="A348" s="28"/>
      <c r="B348" s="28"/>
      <c r="C348" s="29" t="s">
        <v>278</v>
      </c>
      <c r="D348" s="30">
        <f t="shared" si="3"/>
        <v>57295.199999999997</v>
      </c>
      <c r="E348" s="31">
        <v>120</v>
      </c>
      <c r="F348" s="32">
        <v>477.46</v>
      </c>
    </row>
    <row r="349" spans="1:6" ht="15.75" x14ac:dyDescent="0.25">
      <c r="A349" s="28"/>
      <c r="B349" s="28"/>
      <c r="C349" s="29" t="s">
        <v>279</v>
      </c>
      <c r="D349" s="30">
        <f t="shared" si="3"/>
        <v>1020.42</v>
      </c>
      <c r="E349" s="31">
        <v>2</v>
      </c>
      <c r="F349" s="32">
        <v>510.21</v>
      </c>
    </row>
    <row r="350" spans="1:6" ht="15.75" x14ac:dyDescent="0.25">
      <c r="A350" s="28"/>
      <c r="B350" s="28"/>
      <c r="C350" s="29" t="s">
        <v>280</v>
      </c>
      <c r="D350" s="30">
        <f t="shared" si="3"/>
        <v>81638.48000000001</v>
      </c>
      <c r="E350" s="31">
        <v>44</v>
      </c>
      <c r="F350" s="32">
        <v>1855.42</v>
      </c>
    </row>
    <row r="351" spans="1:6" ht="15.75" x14ac:dyDescent="0.25">
      <c r="A351" s="28"/>
      <c r="B351" s="28"/>
      <c r="C351" s="29" t="s">
        <v>281</v>
      </c>
      <c r="D351" s="30">
        <f t="shared" si="3"/>
        <v>2728.32</v>
      </c>
      <c r="E351" s="31">
        <v>2</v>
      </c>
      <c r="F351" s="32">
        <v>1364.16</v>
      </c>
    </row>
    <row r="352" spans="1:6" ht="15.75" x14ac:dyDescent="0.25">
      <c r="A352" s="28"/>
      <c r="B352" s="28"/>
      <c r="C352" s="29" t="s">
        <v>282</v>
      </c>
      <c r="D352" s="30">
        <f t="shared" si="3"/>
        <v>1179.04</v>
      </c>
      <c r="E352" s="31">
        <v>4</v>
      </c>
      <c r="F352" s="32">
        <v>294.76</v>
      </c>
    </row>
    <row r="353" spans="1:6" ht="15.75" x14ac:dyDescent="0.25">
      <c r="A353" s="28"/>
      <c r="B353" s="28"/>
      <c r="C353" s="29" t="s">
        <v>283</v>
      </c>
      <c r="D353" s="30">
        <f t="shared" si="3"/>
        <v>950</v>
      </c>
      <c r="E353" s="31">
        <v>20</v>
      </c>
      <c r="F353" s="32">
        <v>47.5</v>
      </c>
    </row>
    <row r="354" spans="1:6" ht="15.75" x14ac:dyDescent="0.25">
      <c r="A354" s="28"/>
      <c r="B354" s="28"/>
      <c r="C354" s="29" t="s">
        <v>284</v>
      </c>
      <c r="D354" s="30">
        <f t="shared" si="3"/>
        <v>869.68</v>
      </c>
      <c r="E354" s="31">
        <v>14</v>
      </c>
      <c r="F354" s="32">
        <v>62.12</v>
      </c>
    </row>
    <row r="355" spans="1:6" ht="15.75" x14ac:dyDescent="0.25">
      <c r="A355" s="28"/>
      <c r="B355" s="28"/>
      <c r="C355" s="29" t="s">
        <v>285</v>
      </c>
      <c r="D355" s="30">
        <f t="shared" si="3"/>
        <v>75.52</v>
      </c>
      <c r="E355" s="31">
        <v>2</v>
      </c>
      <c r="F355" s="32">
        <v>37.76</v>
      </c>
    </row>
    <row r="356" spans="1:6" ht="15.75" x14ac:dyDescent="0.25">
      <c r="A356" s="28"/>
      <c r="B356" s="28"/>
      <c r="C356" s="29" t="s">
        <v>286</v>
      </c>
      <c r="D356" s="30">
        <f t="shared" si="3"/>
        <v>1271.58</v>
      </c>
      <c r="E356" s="31">
        <v>6</v>
      </c>
      <c r="F356" s="32">
        <v>211.93</v>
      </c>
    </row>
    <row r="357" spans="1:6" ht="15.75" x14ac:dyDescent="0.25">
      <c r="A357" s="28"/>
      <c r="B357" s="28"/>
      <c r="C357" s="29" t="s">
        <v>287</v>
      </c>
      <c r="D357" s="30">
        <f t="shared" si="3"/>
        <v>17349.239999999998</v>
      </c>
      <c r="E357" s="31">
        <v>12</v>
      </c>
      <c r="F357" s="32">
        <v>1445.77</v>
      </c>
    </row>
    <row r="358" spans="1:6" ht="15.75" x14ac:dyDescent="0.25">
      <c r="A358" s="28"/>
      <c r="B358" s="28"/>
      <c r="C358" s="29" t="s">
        <v>288</v>
      </c>
      <c r="D358" s="30">
        <f t="shared" si="3"/>
        <v>238.72</v>
      </c>
      <c r="E358" s="31">
        <v>2</v>
      </c>
      <c r="F358" s="32">
        <v>119.36</v>
      </c>
    </row>
    <row r="359" spans="1:6" ht="15.75" x14ac:dyDescent="0.25">
      <c r="A359" s="28"/>
      <c r="B359" s="28"/>
      <c r="C359" s="29" t="s">
        <v>289</v>
      </c>
      <c r="D359" s="30">
        <f t="shared" si="3"/>
        <v>7612.5</v>
      </c>
      <c r="E359" s="31">
        <v>10</v>
      </c>
      <c r="F359" s="32">
        <v>761.25</v>
      </c>
    </row>
    <row r="360" spans="1:6" ht="15.75" x14ac:dyDescent="0.25">
      <c r="A360" s="28"/>
      <c r="B360" s="28"/>
      <c r="C360" s="29" t="s">
        <v>290</v>
      </c>
      <c r="D360" s="30">
        <f t="shared" ref="D360:D426" si="4">E360*F360</f>
        <v>1656.48</v>
      </c>
      <c r="E360" s="31">
        <v>2</v>
      </c>
      <c r="F360" s="32">
        <v>828.24</v>
      </c>
    </row>
    <row r="361" spans="1:6" ht="15.75" x14ac:dyDescent="0.25">
      <c r="A361" s="28"/>
      <c r="B361" s="28"/>
      <c r="C361" s="29" t="s">
        <v>291</v>
      </c>
      <c r="D361" s="30">
        <f t="shared" si="4"/>
        <v>2065.7199999999998</v>
      </c>
      <c r="E361" s="31">
        <v>4</v>
      </c>
      <c r="F361" s="32">
        <v>516.42999999999995</v>
      </c>
    </row>
    <row r="362" spans="1:6" ht="15.75" x14ac:dyDescent="0.25">
      <c r="A362" s="28"/>
      <c r="B362" s="28"/>
      <c r="C362" s="29" t="s">
        <v>292</v>
      </c>
      <c r="D362" s="30">
        <f t="shared" si="4"/>
        <v>22722.92</v>
      </c>
      <c r="E362" s="31">
        <v>44</v>
      </c>
      <c r="F362" s="32">
        <v>516.42999999999995</v>
      </c>
    </row>
    <row r="363" spans="1:6" ht="15.75" x14ac:dyDescent="0.25">
      <c r="A363" s="28"/>
      <c r="B363" s="28"/>
      <c r="C363" s="29" t="s">
        <v>293</v>
      </c>
      <c r="D363" s="30">
        <f t="shared" si="4"/>
        <v>5164.2999999999993</v>
      </c>
      <c r="E363" s="31">
        <v>10</v>
      </c>
      <c r="F363" s="32">
        <v>516.42999999999995</v>
      </c>
    </row>
    <row r="364" spans="1:6" ht="15.75" x14ac:dyDescent="0.25">
      <c r="A364" s="28"/>
      <c r="B364" s="28"/>
      <c r="C364" s="29" t="s">
        <v>294</v>
      </c>
      <c r="D364" s="30">
        <f t="shared" si="4"/>
        <v>3522.44</v>
      </c>
      <c r="E364" s="31">
        <v>4</v>
      </c>
      <c r="F364" s="32">
        <v>880.61</v>
      </c>
    </row>
    <row r="365" spans="1:6" ht="15.75" x14ac:dyDescent="0.25">
      <c r="A365" s="28"/>
      <c r="B365" s="28"/>
      <c r="C365" s="29" t="s">
        <v>295</v>
      </c>
      <c r="D365" s="30">
        <f t="shared" si="4"/>
        <v>1070.6100000000001</v>
      </c>
      <c r="E365" s="31">
        <v>3</v>
      </c>
      <c r="F365" s="32">
        <v>356.87</v>
      </c>
    </row>
    <row r="366" spans="1:6" ht="15.75" x14ac:dyDescent="0.25">
      <c r="A366" s="28"/>
      <c r="B366" s="28"/>
      <c r="C366" s="29" t="s">
        <v>296</v>
      </c>
      <c r="D366" s="30">
        <f t="shared" si="4"/>
        <v>21.92</v>
      </c>
      <c r="E366" s="31">
        <v>2</v>
      </c>
      <c r="F366" s="32">
        <v>10.96</v>
      </c>
    </row>
    <row r="367" spans="1:6" ht="15.75" x14ac:dyDescent="0.25">
      <c r="A367" s="28"/>
      <c r="B367" s="28"/>
      <c r="C367" s="29" t="s">
        <v>297</v>
      </c>
      <c r="D367" s="30">
        <f t="shared" si="4"/>
        <v>460.38</v>
      </c>
      <c r="E367" s="31">
        <v>6</v>
      </c>
      <c r="F367" s="32">
        <v>76.73</v>
      </c>
    </row>
    <row r="368" spans="1:6" ht="15.75" x14ac:dyDescent="0.25">
      <c r="A368" s="28"/>
      <c r="B368" s="28"/>
      <c r="C368" s="29" t="s">
        <v>298</v>
      </c>
      <c r="D368" s="30">
        <f t="shared" si="4"/>
        <v>310590</v>
      </c>
      <c r="E368" s="33">
        <v>500</v>
      </c>
      <c r="F368" s="32">
        <v>621.17999999999995</v>
      </c>
    </row>
    <row r="369" spans="1:6" ht="15.75" x14ac:dyDescent="0.25">
      <c r="A369" s="28"/>
      <c r="B369" s="28"/>
      <c r="C369" s="29" t="s">
        <v>299</v>
      </c>
      <c r="D369" s="30">
        <f t="shared" si="4"/>
        <v>106575</v>
      </c>
      <c r="E369" s="33">
        <v>500</v>
      </c>
      <c r="F369" s="32">
        <v>213.15</v>
      </c>
    </row>
    <row r="370" spans="1:6" ht="15.75" x14ac:dyDescent="0.25">
      <c r="A370" s="28"/>
      <c r="B370" s="28"/>
      <c r="C370" s="29" t="s">
        <v>300</v>
      </c>
      <c r="D370" s="30">
        <f t="shared" si="4"/>
        <v>12440</v>
      </c>
      <c r="E370" s="33">
        <v>200</v>
      </c>
      <c r="F370" s="32">
        <v>62.2</v>
      </c>
    </row>
    <row r="371" spans="1:6" ht="15.75" x14ac:dyDescent="0.25">
      <c r="A371" s="28"/>
      <c r="B371" s="28"/>
      <c r="C371" s="29" t="s">
        <v>301</v>
      </c>
      <c r="D371" s="30">
        <f t="shared" si="4"/>
        <v>19792</v>
      </c>
      <c r="E371" s="33">
        <v>200</v>
      </c>
      <c r="F371" s="32">
        <v>98.96</v>
      </c>
    </row>
    <row r="372" spans="1:6" ht="15.75" x14ac:dyDescent="0.25">
      <c r="A372" s="28"/>
      <c r="B372" s="28"/>
      <c r="C372" s="29" t="s">
        <v>302</v>
      </c>
      <c r="D372" s="30">
        <f t="shared" si="4"/>
        <v>50625</v>
      </c>
      <c r="E372" s="33">
        <v>4500</v>
      </c>
      <c r="F372" s="32">
        <v>11.25</v>
      </c>
    </row>
    <row r="373" spans="1:6" ht="15.75" x14ac:dyDescent="0.25">
      <c r="A373" s="28"/>
      <c r="B373" s="28"/>
      <c r="C373" s="29" t="s">
        <v>303</v>
      </c>
      <c r="D373" s="30">
        <f t="shared" si="4"/>
        <v>23142</v>
      </c>
      <c r="E373" s="33">
        <v>200</v>
      </c>
      <c r="F373" s="32">
        <v>115.71</v>
      </c>
    </row>
    <row r="374" spans="1:6" ht="15.75" x14ac:dyDescent="0.25">
      <c r="A374" s="28"/>
      <c r="B374" s="28"/>
      <c r="C374" s="29" t="s">
        <v>304</v>
      </c>
      <c r="D374" s="30">
        <f t="shared" si="4"/>
        <v>22412</v>
      </c>
      <c r="E374" s="33">
        <v>200</v>
      </c>
      <c r="F374" s="32">
        <v>112.06</v>
      </c>
    </row>
    <row r="375" spans="1:6" ht="15.75" x14ac:dyDescent="0.25">
      <c r="A375" s="28"/>
      <c r="B375" s="28"/>
      <c r="C375" s="29" t="s">
        <v>305</v>
      </c>
      <c r="D375" s="30">
        <f t="shared" si="4"/>
        <v>796.58</v>
      </c>
      <c r="E375" s="33">
        <v>2</v>
      </c>
      <c r="F375" s="32">
        <v>398.29</v>
      </c>
    </row>
    <row r="376" spans="1:6" ht="15.75" x14ac:dyDescent="0.25">
      <c r="A376" s="28"/>
      <c r="B376" s="28"/>
      <c r="C376" s="29" t="s">
        <v>306</v>
      </c>
      <c r="D376" s="30">
        <f t="shared" si="4"/>
        <v>182.09</v>
      </c>
      <c r="E376" s="33">
        <v>1</v>
      </c>
      <c r="F376" s="32">
        <v>182.09</v>
      </c>
    </row>
    <row r="377" spans="1:6" ht="15.75" x14ac:dyDescent="0.25">
      <c r="A377" s="28"/>
      <c r="B377" s="28"/>
      <c r="C377" s="29" t="s">
        <v>307</v>
      </c>
      <c r="D377" s="30">
        <f t="shared" si="4"/>
        <v>126.67</v>
      </c>
      <c r="E377" s="33">
        <v>1</v>
      </c>
      <c r="F377" s="32">
        <v>126.67</v>
      </c>
    </row>
    <row r="378" spans="1:6" ht="15.75" x14ac:dyDescent="0.25">
      <c r="A378" s="28"/>
      <c r="B378" s="28"/>
      <c r="C378" s="29" t="s">
        <v>308</v>
      </c>
      <c r="D378" s="30">
        <f t="shared" si="4"/>
        <v>64857.5</v>
      </c>
      <c r="E378" s="33">
        <v>250</v>
      </c>
      <c r="F378" s="32">
        <v>259.43</v>
      </c>
    </row>
    <row r="379" spans="1:6" ht="15.75" x14ac:dyDescent="0.25">
      <c r="A379" s="28"/>
      <c r="B379" s="28"/>
      <c r="C379" s="29" t="s">
        <v>309</v>
      </c>
      <c r="D379" s="30">
        <f t="shared" si="4"/>
        <v>7347</v>
      </c>
      <c r="E379" s="33">
        <v>20</v>
      </c>
      <c r="F379" s="32">
        <v>367.35</v>
      </c>
    </row>
    <row r="380" spans="1:6" ht="15.75" x14ac:dyDescent="0.25">
      <c r="A380" s="28"/>
      <c r="B380" s="28"/>
      <c r="C380" s="29" t="s">
        <v>310</v>
      </c>
      <c r="D380" s="30">
        <f t="shared" si="4"/>
        <v>5846.4</v>
      </c>
      <c r="E380" s="33">
        <v>12</v>
      </c>
      <c r="F380" s="32">
        <v>487.2</v>
      </c>
    </row>
    <row r="381" spans="1:6" ht="15.75" x14ac:dyDescent="0.25">
      <c r="A381" s="28"/>
      <c r="B381" s="28"/>
      <c r="C381" s="29" t="s">
        <v>311</v>
      </c>
      <c r="D381" s="30">
        <f t="shared" si="4"/>
        <v>1644.5</v>
      </c>
      <c r="E381" s="34">
        <v>50</v>
      </c>
      <c r="F381" s="32">
        <v>32.89</v>
      </c>
    </row>
    <row r="382" spans="1:6" ht="15.75" x14ac:dyDescent="0.25">
      <c r="A382" s="28"/>
      <c r="B382" s="28"/>
      <c r="C382" s="29" t="s">
        <v>312</v>
      </c>
      <c r="D382" s="30">
        <f t="shared" si="4"/>
        <v>34530.300000000003</v>
      </c>
      <c r="E382" s="31">
        <v>30</v>
      </c>
      <c r="F382" s="32">
        <v>1151.01</v>
      </c>
    </row>
    <row r="383" spans="1:6" ht="15.75" x14ac:dyDescent="0.25">
      <c r="A383" s="28"/>
      <c r="B383" s="28"/>
      <c r="C383" s="29" t="s">
        <v>313</v>
      </c>
      <c r="D383" s="30">
        <f t="shared" si="4"/>
        <v>126611.1</v>
      </c>
      <c r="E383" s="31">
        <v>110</v>
      </c>
      <c r="F383" s="32">
        <v>1151.01</v>
      </c>
    </row>
    <row r="384" spans="1:6" ht="15.75" x14ac:dyDescent="0.25">
      <c r="A384" s="28"/>
      <c r="B384" s="28"/>
      <c r="C384" s="29" t="s">
        <v>314</v>
      </c>
      <c r="D384" s="30">
        <f t="shared" si="4"/>
        <v>126611.1</v>
      </c>
      <c r="E384" s="31">
        <v>110</v>
      </c>
      <c r="F384" s="32">
        <v>1151.01</v>
      </c>
    </row>
    <row r="385" spans="1:6" ht="15.75" x14ac:dyDescent="0.25">
      <c r="A385" s="28"/>
      <c r="B385" s="28"/>
      <c r="C385" s="29" t="s">
        <v>315</v>
      </c>
      <c r="D385" s="30">
        <f t="shared" si="4"/>
        <v>16524.149999999998</v>
      </c>
      <c r="E385" s="31">
        <v>15</v>
      </c>
      <c r="F385" s="32">
        <v>1101.6099999999999</v>
      </c>
    </row>
    <row r="386" spans="1:6" ht="15.75" x14ac:dyDescent="0.25">
      <c r="A386" s="28"/>
      <c r="B386" s="28"/>
      <c r="C386" s="29" t="s">
        <v>316</v>
      </c>
      <c r="D386" s="30">
        <f t="shared" si="4"/>
        <v>8809.6</v>
      </c>
      <c r="E386" s="31">
        <v>20</v>
      </c>
      <c r="F386" s="32">
        <v>440.48</v>
      </c>
    </row>
    <row r="387" spans="1:6" ht="15.75" x14ac:dyDescent="0.25">
      <c r="A387" s="28"/>
      <c r="B387" s="28"/>
      <c r="C387" s="29" t="s">
        <v>317</v>
      </c>
      <c r="D387" s="30">
        <f t="shared" si="4"/>
        <v>9282.7999999999993</v>
      </c>
      <c r="E387" s="31">
        <v>20</v>
      </c>
      <c r="F387" s="32">
        <v>464.14</v>
      </c>
    </row>
    <row r="388" spans="1:6" ht="23.25" x14ac:dyDescent="0.25">
      <c r="A388" s="28"/>
      <c r="B388" s="28"/>
      <c r="C388" s="29" t="s">
        <v>318</v>
      </c>
      <c r="D388" s="30">
        <f t="shared" si="4"/>
        <v>48439.6</v>
      </c>
      <c r="E388" s="31">
        <v>55</v>
      </c>
      <c r="F388" s="32">
        <v>880.72</v>
      </c>
    </row>
    <row r="389" spans="1:6" ht="23.25" x14ac:dyDescent="0.25">
      <c r="A389" s="28"/>
      <c r="B389" s="28"/>
      <c r="C389" s="29" t="s">
        <v>319</v>
      </c>
      <c r="D389" s="30">
        <f t="shared" si="4"/>
        <v>112621.45000000001</v>
      </c>
      <c r="E389" s="31">
        <v>155</v>
      </c>
      <c r="F389" s="32">
        <v>726.59</v>
      </c>
    </row>
    <row r="390" spans="1:6" ht="23.25" x14ac:dyDescent="0.25">
      <c r="A390" s="28"/>
      <c r="B390" s="28"/>
      <c r="C390" s="29" t="s">
        <v>320</v>
      </c>
      <c r="D390" s="30">
        <f t="shared" si="4"/>
        <v>26421.600000000002</v>
      </c>
      <c r="E390" s="31">
        <v>30</v>
      </c>
      <c r="F390" s="32">
        <v>880.72</v>
      </c>
    </row>
    <row r="391" spans="1:6" ht="15.75" x14ac:dyDescent="0.25">
      <c r="A391" s="28"/>
      <c r="B391" s="28"/>
      <c r="C391" s="29" t="s">
        <v>321</v>
      </c>
      <c r="D391" s="30">
        <f t="shared" si="4"/>
        <v>1306.54</v>
      </c>
      <c r="E391" s="31">
        <v>2</v>
      </c>
      <c r="F391" s="32">
        <v>653.27</v>
      </c>
    </row>
    <row r="392" spans="1:6" ht="15.75" x14ac:dyDescent="0.25">
      <c r="A392" s="28"/>
      <c r="B392" s="28"/>
      <c r="C392" s="29" t="s">
        <v>322</v>
      </c>
      <c r="D392" s="30">
        <f t="shared" si="4"/>
        <v>1267.3</v>
      </c>
      <c r="E392" s="31">
        <v>2</v>
      </c>
      <c r="F392" s="32">
        <v>633.65</v>
      </c>
    </row>
    <row r="393" spans="1:6" ht="15.75" x14ac:dyDescent="0.25">
      <c r="A393" s="28"/>
      <c r="B393" s="28"/>
      <c r="C393" s="29" t="s">
        <v>323</v>
      </c>
      <c r="D393" s="30">
        <f t="shared" si="4"/>
        <v>21288</v>
      </c>
      <c r="E393" s="31">
        <v>20</v>
      </c>
      <c r="F393" s="32">
        <v>1064.4000000000001</v>
      </c>
    </row>
    <row r="394" spans="1:6" ht="15.75" x14ac:dyDescent="0.25">
      <c r="A394" s="28"/>
      <c r="B394" s="28"/>
      <c r="C394" s="29" t="s">
        <v>324</v>
      </c>
      <c r="D394" s="30">
        <f t="shared" si="4"/>
        <v>2168</v>
      </c>
      <c r="E394" s="31">
        <v>200</v>
      </c>
      <c r="F394" s="32">
        <v>10.84</v>
      </c>
    </row>
    <row r="395" spans="1:6" ht="15.75" x14ac:dyDescent="0.25">
      <c r="A395" s="28"/>
      <c r="B395" s="28"/>
      <c r="C395" s="29" t="s">
        <v>325</v>
      </c>
      <c r="D395" s="30">
        <f t="shared" si="4"/>
        <v>24384.400000000001</v>
      </c>
      <c r="E395" s="35">
        <v>20</v>
      </c>
      <c r="F395" s="32">
        <v>1219.22</v>
      </c>
    </row>
    <row r="396" spans="1:6" ht="15.75" x14ac:dyDescent="0.25">
      <c r="A396" s="28"/>
      <c r="B396" s="28"/>
      <c r="C396" s="29" t="s">
        <v>326</v>
      </c>
      <c r="D396" s="30">
        <f t="shared" si="4"/>
        <v>5320.2000000000007</v>
      </c>
      <c r="E396" s="35">
        <v>12</v>
      </c>
      <c r="F396" s="32">
        <v>443.35</v>
      </c>
    </row>
    <row r="397" spans="1:6" ht="15.75" x14ac:dyDescent="0.25">
      <c r="A397" s="28"/>
      <c r="B397" s="28"/>
      <c r="C397" s="29" t="s">
        <v>327</v>
      </c>
      <c r="D397" s="30">
        <f t="shared" si="4"/>
        <v>10165</v>
      </c>
      <c r="E397" s="35">
        <v>100</v>
      </c>
      <c r="F397" s="32">
        <v>101.65</v>
      </c>
    </row>
    <row r="398" spans="1:6" ht="15.75" x14ac:dyDescent="0.25">
      <c r="A398" s="28"/>
      <c r="B398" s="28"/>
      <c r="C398" s="29" t="s">
        <v>328</v>
      </c>
      <c r="D398" s="30">
        <f t="shared" si="4"/>
        <v>21300</v>
      </c>
      <c r="E398" s="35">
        <v>300</v>
      </c>
      <c r="F398" s="32">
        <v>71</v>
      </c>
    </row>
    <row r="399" spans="1:6" ht="15.75" x14ac:dyDescent="0.25">
      <c r="A399" s="28"/>
      <c r="B399" s="28"/>
      <c r="C399" s="36" t="s">
        <v>329</v>
      </c>
      <c r="D399" s="30">
        <f t="shared" si="4"/>
        <v>1035.4000000000001</v>
      </c>
      <c r="E399" s="35">
        <v>20</v>
      </c>
      <c r="F399" s="32">
        <v>51.77</v>
      </c>
    </row>
    <row r="400" spans="1:6" ht="15.75" x14ac:dyDescent="0.25">
      <c r="A400" s="28"/>
      <c r="B400" s="28"/>
      <c r="C400" s="29" t="s">
        <v>330</v>
      </c>
      <c r="D400" s="30">
        <f t="shared" si="4"/>
        <v>1412.88</v>
      </c>
      <c r="E400" s="35">
        <v>4</v>
      </c>
      <c r="F400" s="32">
        <v>353.22</v>
      </c>
    </row>
    <row r="401" spans="1:6" ht="15.75" x14ac:dyDescent="0.25">
      <c r="A401" s="28"/>
      <c r="B401" s="28"/>
      <c r="C401" s="29" t="s">
        <v>331</v>
      </c>
      <c r="D401" s="30">
        <f t="shared" si="4"/>
        <v>11700</v>
      </c>
      <c r="E401" s="35">
        <v>6000</v>
      </c>
      <c r="F401" s="32">
        <v>1.95</v>
      </c>
    </row>
    <row r="402" spans="1:6" ht="15.75" x14ac:dyDescent="0.25">
      <c r="A402" s="28"/>
      <c r="B402" s="28"/>
      <c r="C402" s="29" t="s">
        <v>332</v>
      </c>
      <c r="D402" s="30">
        <f t="shared" si="4"/>
        <v>12120</v>
      </c>
      <c r="E402" s="35">
        <v>1500</v>
      </c>
      <c r="F402" s="32">
        <v>8.08</v>
      </c>
    </row>
    <row r="403" spans="1:6" ht="15.75" x14ac:dyDescent="0.25">
      <c r="A403" s="28"/>
      <c r="B403" s="28"/>
      <c r="C403" s="29" t="s">
        <v>333</v>
      </c>
      <c r="D403" s="30">
        <f t="shared" si="4"/>
        <v>72720</v>
      </c>
      <c r="E403" s="35">
        <v>6000</v>
      </c>
      <c r="F403" s="32">
        <v>12.12</v>
      </c>
    </row>
    <row r="404" spans="1:6" ht="15.75" x14ac:dyDescent="0.25">
      <c r="A404" s="28"/>
      <c r="B404" s="28"/>
      <c r="C404" s="29" t="s">
        <v>334</v>
      </c>
      <c r="D404" s="30">
        <f t="shared" si="4"/>
        <v>27185.759999999998</v>
      </c>
      <c r="E404" s="35">
        <v>36</v>
      </c>
      <c r="F404" s="32">
        <v>755.16</v>
      </c>
    </row>
    <row r="405" spans="1:6" ht="15.75" x14ac:dyDescent="0.25">
      <c r="A405" s="28"/>
      <c r="B405" s="28"/>
      <c r="C405" s="29" t="s">
        <v>335</v>
      </c>
      <c r="D405" s="30">
        <f t="shared" si="4"/>
        <v>6699</v>
      </c>
      <c r="E405" s="35">
        <v>2</v>
      </c>
      <c r="F405" s="32">
        <v>3349.5</v>
      </c>
    </row>
    <row r="406" spans="1:6" ht="15.75" x14ac:dyDescent="0.25">
      <c r="A406" s="28"/>
      <c r="B406" s="28"/>
      <c r="C406" s="29" t="s">
        <v>336</v>
      </c>
      <c r="D406" s="30">
        <f t="shared" si="4"/>
        <v>2236.2399999999998</v>
      </c>
      <c r="E406" s="35">
        <v>4</v>
      </c>
      <c r="F406" s="32">
        <v>559.05999999999995</v>
      </c>
    </row>
    <row r="407" spans="1:6" ht="15.75" x14ac:dyDescent="0.25">
      <c r="A407" s="28"/>
      <c r="B407" s="28"/>
      <c r="C407" s="29" t="s">
        <v>337</v>
      </c>
      <c r="D407" s="30">
        <f t="shared" si="4"/>
        <v>855.04</v>
      </c>
      <c r="E407" s="35">
        <v>1</v>
      </c>
      <c r="F407" s="32">
        <v>855.04</v>
      </c>
    </row>
    <row r="408" spans="1:6" ht="15.75" x14ac:dyDescent="0.25">
      <c r="A408" s="28"/>
      <c r="B408" s="28"/>
      <c r="C408" s="29" t="s">
        <v>338</v>
      </c>
      <c r="D408" s="30">
        <f t="shared" si="4"/>
        <v>1734</v>
      </c>
      <c r="E408" s="37">
        <v>4</v>
      </c>
      <c r="F408" s="32">
        <v>433.5</v>
      </c>
    </row>
    <row r="409" spans="1:6" ht="15.75" x14ac:dyDescent="0.25">
      <c r="A409" s="28"/>
      <c r="B409" s="28"/>
      <c r="C409" s="29" t="s">
        <v>339</v>
      </c>
      <c r="D409" s="30">
        <f t="shared" si="4"/>
        <v>14553.99</v>
      </c>
      <c r="E409" s="37">
        <v>9</v>
      </c>
      <c r="F409" s="32">
        <v>1617.11</v>
      </c>
    </row>
    <row r="410" spans="1:6" ht="15.75" x14ac:dyDescent="0.25">
      <c r="A410" s="28"/>
      <c r="B410" s="28"/>
      <c r="C410" s="29" t="s">
        <v>340</v>
      </c>
      <c r="D410" s="30">
        <f t="shared" si="4"/>
        <v>8353.3000000000011</v>
      </c>
      <c r="E410" s="37">
        <v>5</v>
      </c>
      <c r="F410" s="32">
        <v>1670.66</v>
      </c>
    </row>
    <row r="411" spans="1:6" ht="15.75" x14ac:dyDescent="0.25">
      <c r="A411" s="28"/>
      <c r="B411" s="28"/>
      <c r="C411" s="29" t="s">
        <v>341</v>
      </c>
      <c r="D411" s="30">
        <f t="shared" si="4"/>
        <v>951</v>
      </c>
      <c r="E411" s="37">
        <v>10</v>
      </c>
      <c r="F411" s="32">
        <v>95.1</v>
      </c>
    </row>
    <row r="412" spans="1:6" ht="15.75" x14ac:dyDescent="0.25">
      <c r="A412" s="28"/>
      <c r="B412" s="28"/>
      <c r="C412" s="29" t="s">
        <v>342</v>
      </c>
      <c r="D412" s="30">
        <f t="shared" si="4"/>
        <v>21046.799999999999</v>
      </c>
      <c r="E412" s="37">
        <v>60</v>
      </c>
      <c r="F412" s="32">
        <v>350.78</v>
      </c>
    </row>
    <row r="413" spans="1:6" ht="15.75" x14ac:dyDescent="0.25">
      <c r="A413" s="28"/>
      <c r="B413" s="28"/>
      <c r="C413" s="29" t="s">
        <v>343</v>
      </c>
      <c r="D413" s="30">
        <f t="shared" si="4"/>
        <v>33226.400000000001</v>
      </c>
      <c r="E413" s="37">
        <v>328</v>
      </c>
      <c r="F413" s="32">
        <v>101.3</v>
      </c>
    </row>
    <row r="414" spans="1:6" ht="15.75" x14ac:dyDescent="0.25">
      <c r="A414" s="28"/>
      <c r="B414" s="28"/>
      <c r="C414" s="29" t="s">
        <v>343</v>
      </c>
      <c r="D414" s="38">
        <v>33600</v>
      </c>
      <c r="E414" s="37">
        <v>200</v>
      </c>
      <c r="F414" s="32">
        <v>168</v>
      </c>
    </row>
    <row r="415" spans="1:6" ht="15.75" x14ac:dyDescent="0.25">
      <c r="A415" s="28"/>
      <c r="B415" s="28"/>
      <c r="C415" s="29" t="s">
        <v>344</v>
      </c>
      <c r="D415" s="30">
        <f t="shared" si="4"/>
        <v>23824</v>
      </c>
      <c r="E415" s="37">
        <v>40</v>
      </c>
      <c r="F415" s="32">
        <v>595.6</v>
      </c>
    </row>
    <row r="416" spans="1:6" ht="15.75" x14ac:dyDescent="0.25">
      <c r="A416" s="28"/>
      <c r="B416" s="28"/>
      <c r="C416" s="29" t="s">
        <v>345</v>
      </c>
      <c r="D416" s="30">
        <f t="shared" si="4"/>
        <v>19439.2</v>
      </c>
      <c r="E416" s="37">
        <v>40</v>
      </c>
      <c r="F416" s="32">
        <v>485.98</v>
      </c>
    </row>
    <row r="417" spans="1:6" ht="15.75" x14ac:dyDescent="0.25">
      <c r="A417" s="28"/>
      <c r="B417" s="28"/>
      <c r="C417" s="29" t="s">
        <v>346</v>
      </c>
      <c r="D417" s="30">
        <f t="shared" si="4"/>
        <v>33129.599999999999</v>
      </c>
      <c r="E417" s="37">
        <v>80</v>
      </c>
      <c r="F417" s="32">
        <v>414.12</v>
      </c>
    </row>
    <row r="418" spans="1:6" ht="15.75" x14ac:dyDescent="0.25">
      <c r="A418" s="28"/>
      <c r="B418" s="28"/>
      <c r="C418" s="29" t="s">
        <v>347</v>
      </c>
      <c r="D418" s="30">
        <f t="shared" si="4"/>
        <v>33129.599999999999</v>
      </c>
      <c r="E418" s="37">
        <v>80</v>
      </c>
      <c r="F418" s="32">
        <v>414.12</v>
      </c>
    </row>
    <row r="419" spans="1:6" ht="15.75" x14ac:dyDescent="0.25">
      <c r="A419" s="28"/>
      <c r="B419" s="28"/>
      <c r="C419" s="29" t="s">
        <v>348</v>
      </c>
      <c r="D419" s="30">
        <f t="shared" si="4"/>
        <v>15764.56</v>
      </c>
      <c r="E419" s="37">
        <v>4</v>
      </c>
      <c r="F419" s="32">
        <v>3941.14</v>
      </c>
    </row>
    <row r="420" spans="1:6" ht="15.75" x14ac:dyDescent="0.25">
      <c r="A420" s="28"/>
      <c r="B420" s="28"/>
      <c r="C420" s="29" t="s">
        <v>349</v>
      </c>
      <c r="D420" s="30">
        <f t="shared" si="4"/>
        <v>4762.4799999999996</v>
      </c>
      <c r="E420" s="37">
        <v>2</v>
      </c>
      <c r="F420" s="32">
        <v>2381.2399999999998</v>
      </c>
    </row>
    <row r="421" spans="1:6" ht="15.75" x14ac:dyDescent="0.25">
      <c r="A421" s="28"/>
      <c r="B421" s="28"/>
      <c r="C421" s="29" t="s">
        <v>350</v>
      </c>
      <c r="D421" s="30">
        <f t="shared" si="4"/>
        <v>66990</v>
      </c>
      <c r="E421" s="37">
        <v>1000</v>
      </c>
      <c r="F421" s="32">
        <v>66.989999999999995</v>
      </c>
    </row>
    <row r="422" spans="1:6" ht="15.75" x14ac:dyDescent="0.25">
      <c r="A422" s="28"/>
      <c r="B422" s="28"/>
      <c r="C422" s="29" t="s">
        <v>351</v>
      </c>
      <c r="D422" s="30">
        <f t="shared" si="4"/>
        <v>5481</v>
      </c>
      <c r="E422" s="37">
        <v>10</v>
      </c>
      <c r="F422" s="32">
        <v>548.1</v>
      </c>
    </row>
    <row r="423" spans="1:6" ht="15.75" x14ac:dyDescent="0.25">
      <c r="A423" s="28"/>
      <c r="B423" s="28"/>
      <c r="C423" s="29" t="s">
        <v>352</v>
      </c>
      <c r="D423" s="30">
        <f t="shared" si="4"/>
        <v>62008.4</v>
      </c>
      <c r="E423" s="37">
        <v>10</v>
      </c>
      <c r="F423" s="32">
        <v>6200.84</v>
      </c>
    </row>
    <row r="424" spans="1:6" ht="15.75" x14ac:dyDescent="0.25">
      <c r="A424" s="28"/>
      <c r="B424" s="28"/>
      <c r="C424" s="29" t="s">
        <v>353</v>
      </c>
      <c r="D424" s="30">
        <f t="shared" si="4"/>
        <v>389.76</v>
      </c>
      <c r="E424" s="37">
        <v>2</v>
      </c>
      <c r="F424" s="32">
        <v>194.88</v>
      </c>
    </row>
    <row r="425" spans="1:6" x14ac:dyDescent="0.25">
      <c r="A425" s="28"/>
      <c r="B425" s="28"/>
      <c r="C425" s="39" t="s">
        <v>354</v>
      </c>
      <c r="D425" s="30">
        <f t="shared" si="4"/>
        <v>8990</v>
      </c>
      <c r="E425" s="40">
        <v>5</v>
      </c>
      <c r="F425" s="41">
        <v>1798</v>
      </c>
    </row>
    <row r="426" spans="1:6" x14ac:dyDescent="0.25">
      <c r="A426" s="28"/>
      <c r="B426" s="28"/>
      <c r="C426" s="39" t="s">
        <v>355</v>
      </c>
      <c r="D426" s="30">
        <f t="shared" si="4"/>
        <v>26970</v>
      </c>
      <c r="E426" s="40">
        <v>15</v>
      </c>
      <c r="F426" s="41">
        <v>1798</v>
      </c>
    </row>
    <row r="427" spans="1:6" x14ac:dyDescent="0.25">
      <c r="A427" s="28"/>
      <c r="B427" s="28"/>
      <c r="C427" s="39" t="s">
        <v>356</v>
      </c>
      <c r="D427" s="30">
        <f t="shared" ref="D427:D473" si="5">E427*F427</f>
        <v>4524</v>
      </c>
      <c r="E427" s="40">
        <v>10</v>
      </c>
      <c r="F427" s="41">
        <v>452.4</v>
      </c>
    </row>
    <row r="428" spans="1:6" x14ac:dyDescent="0.25">
      <c r="A428" s="28"/>
      <c r="B428" s="28"/>
      <c r="C428" s="39" t="s">
        <v>357</v>
      </c>
      <c r="D428" s="30">
        <f t="shared" si="5"/>
        <v>372.46439999999996</v>
      </c>
      <c r="E428" s="40">
        <v>11</v>
      </c>
      <c r="F428" s="41">
        <v>33.860399999999998</v>
      </c>
    </row>
    <row r="429" spans="1:6" x14ac:dyDescent="0.25">
      <c r="A429" s="28"/>
      <c r="B429" s="28"/>
      <c r="C429" s="39" t="s">
        <v>358</v>
      </c>
      <c r="D429" s="30">
        <f t="shared" si="5"/>
        <v>5800</v>
      </c>
      <c r="E429" s="40">
        <v>100</v>
      </c>
      <c r="F429" s="41">
        <v>58</v>
      </c>
    </row>
    <row r="430" spans="1:6" x14ac:dyDescent="0.25">
      <c r="A430" s="28"/>
      <c r="B430" s="28"/>
      <c r="C430" s="39" t="s">
        <v>359</v>
      </c>
      <c r="D430" s="30">
        <f t="shared" si="5"/>
        <v>3572.8</v>
      </c>
      <c r="E430" s="40">
        <v>100</v>
      </c>
      <c r="F430" s="41">
        <v>35.728000000000002</v>
      </c>
    </row>
    <row r="431" spans="1:6" x14ac:dyDescent="0.25">
      <c r="A431" s="28"/>
      <c r="B431" s="28"/>
      <c r="C431" s="39" t="s">
        <v>360</v>
      </c>
      <c r="D431" s="30">
        <f t="shared" si="5"/>
        <v>3572.8</v>
      </c>
      <c r="E431" s="40">
        <v>100</v>
      </c>
      <c r="F431" s="42">
        <v>35.728000000000002</v>
      </c>
    </row>
    <row r="432" spans="1:6" x14ac:dyDescent="0.25">
      <c r="A432" s="28"/>
      <c r="B432" s="28"/>
      <c r="C432" s="39" t="s">
        <v>361</v>
      </c>
      <c r="D432" s="30">
        <f t="shared" si="5"/>
        <v>3572.8</v>
      </c>
      <c r="E432" s="40">
        <v>100</v>
      </c>
      <c r="F432" s="42">
        <v>35.728000000000002</v>
      </c>
    </row>
    <row r="433" spans="1:6" x14ac:dyDescent="0.25">
      <c r="A433" s="28"/>
      <c r="B433" s="28"/>
      <c r="C433" s="39" t="s">
        <v>362</v>
      </c>
      <c r="D433" s="30">
        <f t="shared" si="5"/>
        <v>162016.04</v>
      </c>
      <c r="E433" s="40">
        <v>380</v>
      </c>
      <c r="F433" s="41">
        <v>426.358</v>
      </c>
    </row>
    <row r="434" spans="1:6" x14ac:dyDescent="0.25">
      <c r="A434" s="28"/>
      <c r="B434" s="28"/>
      <c r="C434" s="39" t="s">
        <v>363</v>
      </c>
      <c r="D434" s="30">
        <f t="shared" si="5"/>
        <v>503834.39999999997</v>
      </c>
      <c r="E434" s="40">
        <v>3000</v>
      </c>
      <c r="F434" s="41">
        <v>167.94479999999999</v>
      </c>
    </row>
    <row r="435" spans="1:6" x14ac:dyDescent="0.25">
      <c r="A435" s="28"/>
      <c r="B435" s="28"/>
      <c r="C435" s="43" t="s">
        <v>364</v>
      </c>
      <c r="D435" s="30">
        <f t="shared" si="5"/>
        <v>14616</v>
      </c>
      <c r="E435" s="40">
        <v>150</v>
      </c>
      <c r="F435" s="41">
        <v>97.44</v>
      </c>
    </row>
    <row r="436" spans="1:6" x14ac:dyDescent="0.25">
      <c r="A436" s="28"/>
      <c r="B436" s="28"/>
      <c r="C436" s="39" t="s">
        <v>365</v>
      </c>
      <c r="D436" s="30">
        <f t="shared" si="5"/>
        <v>8112.75</v>
      </c>
      <c r="E436" s="40">
        <v>75</v>
      </c>
      <c r="F436" s="41">
        <v>108.17</v>
      </c>
    </row>
    <row r="437" spans="1:6" x14ac:dyDescent="0.25">
      <c r="A437" s="28"/>
      <c r="B437" s="28"/>
      <c r="C437" s="39" t="s">
        <v>366</v>
      </c>
      <c r="D437" s="30">
        <f t="shared" si="5"/>
        <v>29695.999999999996</v>
      </c>
      <c r="E437" s="40">
        <v>400</v>
      </c>
      <c r="F437" s="41">
        <v>74.239999999999995</v>
      </c>
    </row>
    <row r="438" spans="1:6" x14ac:dyDescent="0.25">
      <c r="A438" s="28"/>
      <c r="B438" s="28"/>
      <c r="C438" s="39" t="s">
        <v>367</v>
      </c>
      <c r="D438" s="30">
        <f t="shared" si="5"/>
        <v>2202.7008000000001</v>
      </c>
      <c r="E438" s="40">
        <v>64</v>
      </c>
      <c r="F438" s="41">
        <v>34.417200000000001</v>
      </c>
    </row>
    <row r="439" spans="1:6" x14ac:dyDescent="0.25">
      <c r="A439" s="28"/>
      <c r="B439" s="28"/>
      <c r="C439" s="39" t="s">
        <v>368</v>
      </c>
      <c r="D439" s="30">
        <f t="shared" si="5"/>
        <v>860.43000000000006</v>
      </c>
      <c r="E439" s="40">
        <v>25</v>
      </c>
      <c r="F439" s="41">
        <v>34.417200000000001</v>
      </c>
    </row>
    <row r="440" spans="1:6" x14ac:dyDescent="0.25">
      <c r="A440" s="28"/>
      <c r="B440" s="28"/>
      <c r="C440" s="39" t="s">
        <v>369</v>
      </c>
      <c r="D440" s="30">
        <f t="shared" si="5"/>
        <v>106853.4</v>
      </c>
      <c r="E440" s="40">
        <v>500</v>
      </c>
      <c r="F440" s="41">
        <v>213.70679999999999</v>
      </c>
    </row>
    <row r="441" spans="1:6" x14ac:dyDescent="0.25">
      <c r="A441" s="28"/>
      <c r="B441" s="28"/>
      <c r="C441" s="39" t="s">
        <v>370</v>
      </c>
      <c r="D441" s="30">
        <f t="shared" si="5"/>
        <v>15080.000000000002</v>
      </c>
      <c r="E441" s="40">
        <v>200</v>
      </c>
      <c r="F441" s="41">
        <v>75.400000000000006</v>
      </c>
    </row>
    <row r="442" spans="1:6" x14ac:dyDescent="0.25">
      <c r="A442" s="28"/>
      <c r="B442" s="28"/>
      <c r="C442" s="39" t="s">
        <v>371</v>
      </c>
      <c r="D442" s="30">
        <f t="shared" si="5"/>
        <v>200978.12</v>
      </c>
      <c r="E442" s="40">
        <v>467</v>
      </c>
      <c r="F442" s="44">
        <v>430.36</v>
      </c>
    </row>
    <row r="443" spans="1:6" x14ac:dyDescent="0.25">
      <c r="A443" s="28"/>
      <c r="B443" s="28"/>
      <c r="C443" s="39" t="s">
        <v>372</v>
      </c>
      <c r="D443" s="30">
        <f t="shared" si="5"/>
        <v>7743.0000000000009</v>
      </c>
      <c r="E443" s="40">
        <v>15</v>
      </c>
      <c r="F443" s="45">
        <v>516.20000000000005</v>
      </c>
    </row>
    <row r="444" spans="1:6" ht="22.5" x14ac:dyDescent="0.25">
      <c r="A444" s="28"/>
      <c r="B444" s="28"/>
      <c r="C444" s="39" t="s">
        <v>373</v>
      </c>
      <c r="D444" s="30">
        <f t="shared" si="5"/>
        <v>7743.0000000000009</v>
      </c>
      <c r="E444" s="40">
        <v>15</v>
      </c>
      <c r="F444" s="45">
        <v>516.20000000000005</v>
      </c>
    </row>
    <row r="445" spans="1:6" x14ac:dyDescent="0.25">
      <c r="A445" s="28"/>
      <c r="B445" s="28"/>
      <c r="C445" s="39" t="s">
        <v>374</v>
      </c>
      <c r="D445" s="30">
        <f t="shared" si="5"/>
        <v>7743.0000000000009</v>
      </c>
      <c r="E445" s="40">
        <v>15</v>
      </c>
      <c r="F445" s="45">
        <v>516.20000000000005</v>
      </c>
    </row>
    <row r="446" spans="1:6" ht="22.5" x14ac:dyDescent="0.25">
      <c r="A446" s="28"/>
      <c r="B446" s="28"/>
      <c r="C446" s="39" t="s">
        <v>375</v>
      </c>
      <c r="D446" s="30">
        <f t="shared" si="5"/>
        <v>7743.0000000000009</v>
      </c>
      <c r="E446" s="40">
        <v>15</v>
      </c>
      <c r="F446" s="45">
        <v>516.20000000000005</v>
      </c>
    </row>
    <row r="447" spans="1:6" ht="22.5" x14ac:dyDescent="0.25">
      <c r="A447" s="28"/>
      <c r="B447" s="28"/>
      <c r="C447" s="39" t="s">
        <v>376</v>
      </c>
      <c r="D447" s="30">
        <f t="shared" si="5"/>
        <v>7743.0000000000009</v>
      </c>
      <c r="E447" s="40">
        <v>15</v>
      </c>
      <c r="F447" s="45">
        <v>516.20000000000005</v>
      </c>
    </row>
    <row r="448" spans="1:6" ht="22.5" x14ac:dyDescent="0.25">
      <c r="A448" s="28"/>
      <c r="B448" s="28"/>
      <c r="C448" s="39" t="s">
        <v>377</v>
      </c>
      <c r="D448" s="30">
        <f t="shared" si="5"/>
        <v>17313</v>
      </c>
      <c r="E448" s="40">
        <v>15</v>
      </c>
      <c r="F448" s="45">
        <v>1154.2</v>
      </c>
    </row>
    <row r="449" spans="1:6" x14ac:dyDescent="0.25">
      <c r="A449" s="28"/>
      <c r="B449" s="28"/>
      <c r="C449" s="39" t="s">
        <v>378</v>
      </c>
      <c r="D449" s="30">
        <f t="shared" si="5"/>
        <v>6967.308</v>
      </c>
      <c r="E449" s="40">
        <v>15</v>
      </c>
      <c r="F449" s="45">
        <v>464.48719999999997</v>
      </c>
    </row>
    <row r="450" spans="1:6" x14ac:dyDescent="0.25">
      <c r="A450" s="28"/>
      <c r="B450" s="28"/>
      <c r="C450" s="39" t="s">
        <v>379</v>
      </c>
      <c r="D450" s="30">
        <f t="shared" si="5"/>
        <v>6967.308</v>
      </c>
      <c r="E450" s="40">
        <v>15</v>
      </c>
      <c r="F450" s="45">
        <v>464.48719999999997</v>
      </c>
    </row>
    <row r="451" spans="1:6" x14ac:dyDescent="0.25">
      <c r="A451" s="28"/>
      <c r="B451" s="28"/>
      <c r="C451" s="39" t="s">
        <v>380</v>
      </c>
      <c r="D451" s="30">
        <f t="shared" si="5"/>
        <v>49694.400000000001</v>
      </c>
      <c r="E451" s="40">
        <v>51</v>
      </c>
      <c r="F451" s="45">
        <v>974.4</v>
      </c>
    </row>
    <row r="452" spans="1:6" x14ac:dyDescent="0.25">
      <c r="A452" s="28"/>
      <c r="B452" s="28"/>
      <c r="C452" s="39" t="s">
        <v>381</v>
      </c>
      <c r="D452" s="30">
        <f t="shared" si="5"/>
        <v>24847.200000000001</v>
      </c>
      <c r="E452" s="40">
        <v>51</v>
      </c>
      <c r="F452" s="45">
        <v>487.2</v>
      </c>
    </row>
    <row r="453" spans="1:6" x14ac:dyDescent="0.25">
      <c r="A453" s="28"/>
      <c r="B453" s="28"/>
      <c r="C453" s="39" t="s">
        <v>382</v>
      </c>
      <c r="D453" s="30">
        <f t="shared" si="5"/>
        <v>8305.5999999999985</v>
      </c>
      <c r="E453" s="40">
        <v>20</v>
      </c>
      <c r="F453" s="45">
        <v>415.28</v>
      </c>
    </row>
    <row r="454" spans="1:6" x14ac:dyDescent="0.25">
      <c r="A454" s="28"/>
      <c r="B454" s="28"/>
      <c r="C454" s="39" t="s">
        <v>383</v>
      </c>
      <c r="D454" s="30">
        <f t="shared" si="5"/>
        <v>22480.799999999999</v>
      </c>
      <c r="E454" s="40">
        <v>51</v>
      </c>
      <c r="F454" s="45">
        <v>440.8</v>
      </c>
    </row>
    <row r="455" spans="1:6" x14ac:dyDescent="0.25">
      <c r="A455" s="28"/>
      <c r="B455" s="28"/>
      <c r="C455" s="39" t="s">
        <v>384</v>
      </c>
      <c r="D455" s="30">
        <f t="shared" si="5"/>
        <v>24847.200000000001</v>
      </c>
      <c r="E455" s="40">
        <v>51</v>
      </c>
      <c r="F455" s="45">
        <v>487.2</v>
      </c>
    </row>
    <row r="456" spans="1:6" x14ac:dyDescent="0.25">
      <c r="A456" s="28"/>
      <c r="B456" s="28"/>
      <c r="C456" s="39" t="s">
        <v>385</v>
      </c>
      <c r="D456" s="30">
        <f t="shared" si="5"/>
        <v>1763.2</v>
      </c>
      <c r="E456" s="40">
        <v>4</v>
      </c>
      <c r="F456" s="45">
        <v>440.8</v>
      </c>
    </row>
    <row r="457" spans="1:6" x14ac:dyDescent="0.25">
      <c r="A457" s="28"/>
      <c r="B457" s="28"/>
      <c r="C457" s="39" t="s">
        <v>386</v>
      </c>
      <c r="D457" s="30">
        <f t="shared" si="5"/>
        <v>19780.32</v>
      </c>
      <c r="E457" s="40">
        <v>5</v>
      </c>
      <c r="F457" s="45">
        <v>3956.0639999999999</v>
      </c>
    </row>
    <row r="458" spans="1:6" x14ac:dyDescent="0.25">
      <c r="A458" s="28"/>
      <c r="B458" s="28"/>
      <c r="C458" s="39" t="s">
        <v>387</v>
      </c>
      <c r="D458" s="30">
        <f t="shared" si="5"/>
        <v>8352</v>
      </c>
      <c r="E458" s="40">
        <v>15</v>
      </c>
      <c r="F458" s="45">
        <v>556.79999999999995</v>
      </c>
    </row>
    <row r="459" spans="1:6" x14ac:dyDescent="0.25">
      <c r="A459" s="28"/>
      <c r="B459" s="28"/>
      <c r="C459" s="39" t="s">
        <v>388</v>
      </c>
      <c r="D459" s="30">
        <f t="shared" si="5"/>
        <v>1600.8000000000002</v>
      </c>
      <c r="E459" s="40">
        <v>3</v>
      </c>
      <c r="F459" s="41">
        <v>533.6</v>
      </c>
    </row>
    <row r="460" spans="1:6" x14ac:dyDescent="0.25">
      <c r="A460" s="28"/>
      <c r="B460" s="28"/>
      <c r="C460" s="39" t="s">
        <v>389</v>
      </c>
      <c r="D460" s="30">
        <f t="shared" si="5"/>
        <v>2668</v>
      </c>
      <c r="E460" s="46">
        <v>5</v>
      </c>
      <c r="F460" s="41">
        <v>533.6</v>
      </c>
    </row>
    <row r="461" spans="1:6" x14ac:dyDescent="0.25">
      <c r="A461" s="28"/>
      <c r="B461" s="28"/>
      <c r="C461" s="39" t="s">
        <v>390</v>
      </c>
      <c r="D461" s="30">
        <f t="shared" si="5"/>
        <v>5278</v>
      </c>
      <c r="E461" s="46">
        <v>10</v>
      </c>
      <c r="F461" s="41">
        <v>527.79999999999995</v>
      </c>
    </row>
    <row r="462" spans="1:6" x14ac:dyDescent="0.25">
      <c r="A462" s="28"/>
      <c r="B462" s="28"/>
      <c r="C462" s="39" t="s">
        <v>391</v>
      </c>
      <c r="D462" s="30">
        <f t="shared" si="5"/>
        <v>147204</v>
      </c>
      <c r="E462" s="46">
        <v>270</v>
      </c>
      <c r="F462" s="41">
        <v>545.20000000000005</v>
      </c>
    </row>
    <row r="463" spans="1:6" x14ac:dyDescent="0.25">
      <c r="A463" s="28"/>
      <c r="B463" s="28"/>
      <c r="C463" s="39" t="s">
        <v>392</v>
      </c>
      <c r="D463" s="30">
        <f t="shared" si="5"/>
        <v>139200</v>
      </c>
      <c r="E463" s="46">
        <v>250</v>
      </c>
      <c r="F463" s="41">
        <v>556.79999999999995</v>
      </c>
    </row>
    <row r="464" spans="1:6" x14ac:dyDescent="0.25">
      <c r="A464" s="28"/>
      <c r="B464" s="28"/>
      <c r="C464" s="39" t="s">
        <v>393</v>
      </c>
      <c r="D464" s="30">
        <f t="shared" si="5"/>
        <v>2227.1999999999998</v>
      </c>
      <c r="E464" s="46">
        <v>4</v>
      </c>
      <c r="F464" s="41">
        <v>556.79999999999995</v>
      </c>
    </row>
    <row r="465" spans="1:7" x14ac:dyDescent="0.25">
      <c r="A465" s="28"/>
      <c r="B465" s="28"/>
      <c r="C465" s="39" t="s">
        <v>394</v>
      </c>
      <c r="D465" s="30">
        <f t="shared" si="5"/>
        <v>2227.1999999999998</v>
      </c>
      <c r="E465" s="46">
        <v>4</v>
      </c>
      <c r="F465" s="41">
        <v>556.79999999999995</v>
      </c>
    </row>
    <row r="466" spans="1:7" x14ac:dyDescent="0.25">
      <c r="A466" s="28"/>
      <c r="B466" s="28"/>
      <c r="C466" s="39" t="s">
        <v>395</v>
      </c>
      <c r="D466" s="30">
        <f t="shared" si="5"/>
        <v>10634.88</v>
      </c>
      <c r="E466" s="46">
        <v>15</v>
      </c>
      <c r="F466" s="41">
        <v>708.99199999999996</v>
      </c>
    </row>
    <row r="467" spans="1:7" x14ac:dyDescent="0.25">
      <c r="A467" s="28"/>
      <c r="B467" s="28"/>
      <c r="C467" s="39" t="s">
        <v>396</v>
      </c>
      <c r="D467" s="30">
        <f t="shared" si="5"/>
        <v>2296.8000000000002</v>
      </c>
      <c r="E467" s="46">
        <v>3</v>
      </c>
      <c r="F467" s="41">
        <v>765.6</v>
      </c>
    </row>
    <row r="468" spans="1:7" x14ac:dyDescent="0.25">
      <c r="A468" s="28"/>
      <c r="B468" s="28"/>
      <c r="C468" s="39" t="s">
        <v>397</v>
      </c>
      <c r="D468" s="30">
        <f t="shared" si="5"/>
        <v>2923.2</v>
      </c>
      <c r="E468" s="46">
        <v>3</v>
      </c>
      <c r="F468" s="41">
        <v>974.4</v>
      </c>
    </row>
    <row r="469" spans="1:7" x14ac:dyDescent="0.25">
      <c r="A469" s="28"/>
      <c r="B469" s="28"/>
      <c r="C469" s="39" t="s">
        <v>398</v>
      </c>
      <c r="D469" s="30">
        <f t="shared" si="5"/>
        <v>10672</v>
      </c>
      <c r="E469" s="46">
        <v>20</v>
      </c>
      <c r="F469" s="41">
        <v>533.6</v>
      </c>
    </row>
    <row r="470" spans="1:7" x14ac:dyDescent="0.25">
      <c r="A470" s="28"/>
      <c r="B470" s="28"/>
      <c r="C470" s="43" t="s">
        <v>399</v>
      </c>
      <c r="D470" s="30">
        <f t="shared" si="5"/>
        <v>12121.8724</v>
      </c>
      <c r="E470" s="46">
        <v>11</v>
      </c>
      <c r="F470" s="41">
        <v>1101.9884</v>
      </c>
    </row>
    <row r="471" spans="1:7" x14ac:dyDescent="0.25">
      <c r="A471" s="28"/>
      <c r="B471" s="28"/>
      <c r="C471" s="43" t="s">
        <v>400</v>
      </c>
      <c r="D471" s="30">
        <f t="shared" si="5"/>
        <v>12121.8724</v>
      </c>
      <c r="E471" s="46">
        <v>11</v>
      </c>
      <c r="F471" s="41">
        <v>1101.9884</v>
      </c>
    </row>
    <row r="472" spans="1:7" x14ac:dyDescent="0.25">
      <c r="A472" s="28"/>
      <c r="B472" s="28"/>
      <c r="C472" s="43" t="s">
        <v>401</v>
      </c>
      <c r="D472" s="30">
        <f t="shared" si="5"/>
        <v>16829.28</v>
      </c>
      <c r="E472" s="46">
        <v>100</v>
      </c>
      <c r="F472" s="41">
        <v>168.2928</v>
      </c>
    </row>
    <row r="473" spans="1:7" x14ac:dyDescent="0.25">
      <c r="A473" s="28"/>
      <c r="B473" s="28"/>
      <c r="C473" s="39" t="s">
        <v>402</v>
      </c>
      <c r="D473" s="30">
        <f t="shared" si="5"/>
        <v>3248</v>
      </c>
      <c r="E473" s="46">
        <v>2</v>
      </c>
      <c r="F473" s="41">
        <v>1624</v>
      </c>
    </row>
    <row r="474" spans="1:7" x14ac:dyDescent="0.25">
      <c r="D474" s="1">
        <f>SUM(D95:D473)</f>
        <v>6136023.8360000001</v>
      </c>
    </row>
    <row r="475" spans="1:7" s="47" customFormat="1" ht="11.25" x14ac:dyDescent="0.2">
      <c r="A475" s="47">
        <v>5314</v>
      </c>
      <c r="B475" s="103">
        <v>5314000000</v>
      </c>
      <c r="C475" s="48" t="s">
        <v>403</v>
      </c>
      <c r="D475" s="49">
        <v>138400</v>
      </c>
    </row>
    <row r="476" spans="1:7" s="47" customFormat="1" ht="11.25" x14ac:dyDescent="0.2">
      <c r="B476" s="108"/>
      <c r="C476" s="109"/>
    </row>
    <row r="477" spans="1:7" s="47" customFormat="1" ht="11.25" x14ac:dyDescent="0.2">
      <c r="B477" s="104">
        <v>2954000000</v>
      </c>
      <c r="C477" s="48" t="s">
        <v>404</v>
      </c>
      <c r="D477" s="49">
        <v>62932</v>
      </c>
    </row>
    <row r="478" spans="1:7" s="47" customFormat="1" ht="11.25" x14ac:dyDescent="0.2">
      <c r="B478" s="108"/>
      <c r="C478" s="109"/>
    </row>
    <row r="479" spans="1:7" s="47" customFormat="1" ht="11.25" x14ac:dyDescent="0.2">
      <c r="A479" s="47">
        <v>5314</v>
      </c>
      <c r="B479" s="103">
        <v>2954000000</v>
      </c>
      <c r="C479" s="48" t="s">
        <v>405</v>
      </c>
      <c r="D479" s="49">
        <v>19500</v>
      </c>
    </row>
    <row r="480" spans="1:7" s="47" customFormat="1" ht="11.25" x14ac:dyDescent="0.2">
      <c r="B480" s="108"/>
      <c r="C480" s="109"/>
      <c r="G480" s="47">
        <v>6136023.8360000001</v>
      </c>
    </row>
    <row r="481" spans="1:10" s="47" customFormat="1" ht="11.25" x14ac:dyDescent="0.2">
      <c r="B481" s="104">
        <v>2954000000</v>
      </c>
      <c r="C481" s="48" t="s">
        <v>406</v>
      </c>
      <c r="D481" s="49">
        <v>25200</v>
      </c>
      <c r="G481" s="50">
        <v>1320131</v>
      </c>
    </row>
    <row r="482" spans="1:10" s="47" customFormat="1" ht="11.25" x14ac:dyDescent="0.2">
      <c r="B482" s="108"/>
      <c r="C482" s="109"/>
      <c r="G482" s="47">
        <f>SUM(G480:G481)</f>
        <v>7456154.8360000001</v>
      </c>
    </row>
    <row r="483" spans="1:10" s="47" customFormat="1" ht="11.25" x14ac:dyDescent="0.2">
      <c r="B483" s="105">
        <v>2954000000</v>
      </c>
      <c r="C483" s="51" t="s">
        <v>407</v>
      </c>
      <c r="D483" s="49">
        <v>6800</v>
      </c>
      <c r="H483" s="1">
        <f>SUM(H104:H482)</f>
        <v>0</v>
      </c>
    </row>
    <row r="484" spans="1:10" s="47" customFormat="1" ht="11.25" x14ac:dyDescent="0.2">
      <c r="B484" s="108"/>
      <c r="C484" s="110"/>
      <c r="D484" s="52"/>
      <c r="H484" s="1"/>
    </row>
    <row r="485" spans="1:10" s="47" customFormat="1" ht="11.25" x14ac:dyDescent="0.2">
      <c r="B485" s="106">
        <v>2954000041</v>
      </c>
      <c r="C485" s="51" t="s">
        <v>408</v>
      </c>
      <c r="D485" s="53" t="s">
        <v>409</v>
      </c>
      <c r="H485" s="1"/>
    </row>
    <row r="486" spans="1:10" s="47" customFormat="1" ht="11.25" x14ac:dyDescent="0.2">
      <c r="B486" s="108"/>
      <c r="C486" s="110"/>
    </row>
    <row r="487" spans="1:10" s="47" customFormat="1" ht="11.25" x14ac:dyDescent="0.2">
      <c r="B487" s="105">
        <v>2954000000</v>
      </c>
      <c r="C487" s="48" t="s">
        <v>410</v>
      </c>
      <c r="D487" s="49">
        <v>2459</v>
      </c>
    </row>
    <row r="488" spans="1:10" s="47" customFormat="1" ht="11.25" x14ac:dyDescent="0.2">
      <c r="B488" s="105">
        <v>2954000000</v>
      </c>
      <c r="C488" s="48" t="s">
        <v>411</v>
      </c>
      <c r="D488" s="49">
        <v>1520</v>
      </c>
    </row>
    <row r="489" spans="1:10" s="47" customFormat="1" ht="11.25" x14ac:dyDescent="0.2">
      <c r="B489" s="105">
        <v>2954000000</v>
      </c>
      <c r="C489" s="48" t="s">
        <v>412</v>
      </c>
      <c r="D489" s="49">
        <v>1700</v>
      </c>
    </row>
    <row r="490" spans="1:10" s="47" customFormat="1" ht="11.25" x14ac:dyDescent="0.2">
      <c r="B490" s="108"/>
      <c r="C490" s="109"/>
    </row>
    <row r="491" spans="1:10" s="47" customFormat="1" ht="11.25" x14ac:dyDescent="0.2">
      <c r="B491" s="105">
        <v>2954000000</v>
      </c>
      <c r="C491" s="48" t="s">
        <v>413</v>
      </c>
      <c r="D491" s="49">
        <v>6060</v>
      </c>
    </row>
    <row r="492" spans="1:10" s="47" customFormat="1" ht="11.25" x14ac:dyDescent="0.2">
      <c r="B492" s="108"/>
      <c r="C492" s="109"/>
    </row>
    <row r="493" spans="1:10" s="47" customFormat="1" ht="11.25" x14ac:dyDescent="0.2">
      <c r="B493" s="104">
        <v>2932000000</v>
      </c>
      <c r="C493" s="48" t="s">
        <v>414</v>
      </c>
      <c r="D493" s="49">
        <v>14960</v>
      </c>
    </row>
    <row r="494" spans="1:10" s="47" customFormat="1" ht="11.25" x14ac:dyDescent="0.2">
      <c r="J494" s="54"/>
    </row>
    <row r="495" spans="1:10" s="47" customFormat="1" ht="11.25" x14ac:dyDescent="0.2">
      <c r="A495" s="47">
        <v>5314</v>
      </c>
      <c r="B495" s="107">
        <v>2954000041</v>
      </c>
      <c r="C495" s="55" t="s">
        <v>415</v>
      </c>
      <c r="D495" s="49">
        <v>40600</v>
      </c>
      <c r="F495" s="111">
        <f>+D475+D479+D495</f>
        <v>198500</v>
      </c>
      <c r="G495" s="47">
        <v>198500</v>
      </c>
    </row>
    <row r="496" spans="1:10" s="47" customFormat="1" ht="11.25" x14ac:dyDescent="0.2"/>
    <row r="497" spans="4:4" s="47" customFormat="1" ht="11.25" x14ac:dyDescent="0.2">
      <c r="D497" s="56" t="s">
        <v>416</v>
      </c>
    </row>
  </sheetData>
  <mergeCells count="22">
    <mergeCell ref="B88:C88"/>
    <mergeCell ref="B91:C91"/>
    <mergeCell ref="A93:B93"/>
    <mergeCell ref="B94:C94"/>
    <mergeCell ref="A58:B58"/>
    <mergeCell ref="B59:C59"/>
    <mergeCell ref="B65:C65"/>
    <mergeCell ref="B71:C71"/>
    <mergeCell ref="B78:C78"/>
    <mergeCell ref="B81:C81"/>
    <mergeCell ref="A56:D56"/>
    <mergeCell ref="A8:D8"/>
    <mergeCell ref="A9:D9"/>
    <mergeCell ref="E9:F9"/>
    <mergeCell ref="A12:B12"/>
    <mergeCell ref="B19:C19"/>
    <mergeCell ref="B22:C22"/>
    <mergeCell ref="B28:C28"/>
    <mergeCell ref="B33:C33"/>
    <mergeCell ref="B35:C35"/>
    <mergeCell ref="B38:C38"/>
    <mergeCell ref="A55:D55"/>
  </mergeCells>
  <printOptions horizontalCentered="1"/>
  <pageMargins left="0.27569444444444402" right="0.23611111111111099" top="0.35416666666666702" bottom="0.35416666666666702" header="0.51180555555555496" footer="0.51180555555555496"/>
  <pageSetup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6:F129"/>
  <sheetViews>
    <sheetView topLeftCell="A112" zoomScale="130" zoomScaleNormal="130" workbookViewId="0">
      <selection activeCell="D130" sqref="D130"/>
    </sheetView>
  </sheetViews>
  <sheetFormatPr baseColWidth="10" defaultColWidth="11.42578125" defaultRowHeight="11.25" x14ac:dyDescent="0.2"/>
  <cols>
    <col min="1" max="1" width="7.7109375" style="58" customWidth="1"/>
    <col min="2" max="2" width="6.28515625" style="58" customWidth="1"/>
    <col min="3" max="3" width="66.140625" style="58" customWidth="1"/>
    <col min="4" max="4" width="14.5703125" style="58" bestFit="1" customWidth="1"/>
    <col min="5" max="5" width="255.7109375" style="58" bestFit="1" customWidth="1"/>
    <col min="6" max="16384" width="11.42578125" style="58"/>
  </cols>
  <sheetData>
    <row r="6" spans="1:6" x14ac:dyDescent="0.2">
      <c r="B6" s="59"/>
    </row>
    <row r="8" spans="1:6" ht="15" customHeight="1" x14ac:dyDescent="0.2">
      <c r="A8" s="221" t="s">
        <v>0</v>
      </c>
      <c r="B8" s="221"/>
      <c r="C8" s="221"/>
      <c r="D8" s="221"/>
      <c r="E8" s="60"/>
      <c r="F8" s="60"/>
    </row>
    <row r="9" spans="1:6" ht="15" customHeight="1" x14ac:dyDescent="0.2">
      <c r="A9" s="221" t="s">
        <v>1</v>
      </c>
      <c r="B9" s="221"/>
      <c r="C9" s="221"/>
      <c r="D9" s="221"/>
      <c r="E9" s="222"/>
      <c r="F9" s="222"/>
    </row>
    <row r="10" spans="1:6" ht="12" thickBot="1" x14ac:dyDescent="0.25"/>
    <row r="11" spans="1:6" s="63" customFormat="1" ht="51" customHeight="1" thickBot="1" x14ac:dyDescent="0.3">
      <c r="A11" s="61" t="s">
        <v>2</v>
      </c>
      <c r="B11" s="61" t="s">
        <v>3</v>
      </c>
      <c r="C11" s="61" t="s">
        <v>4</v>
      </c>
      <c r="D11" s="62" t="s">
        <v>5</v>
      </c>
      <c r="E11" s="84" t="s">
        <v>418</v>
      </c>
    </row>
    <row r="12" spans="1:6" s="66" customFormat="1" ht="15" customHeight="1" thickBot="1" x14ac:dyDescent="0.3">
      <c r="A12" s="223">
        <v>2000</v>
      </c>
      <c r="B12" s="224"/>
      <c r="C12" s="64" t="s">
        <v>6</v>
      </c>
      <c r="D12" s="85"/>
      <c r="F12" s="67"/>
    </row>
    <row r="13" spans="1:6" s="59" customFormat="1" x14ac:dyDescent="0.2">
      <c r="A13" s="68">
        <v>2100</v>
      </c>
      <c r="B13" s="69" t="s">
        <v>7</v>
      </c>
      <c r="C13" s="70"/>
      <c r="D13" s="86"/>
      <c r="E13" s="87"/>
    </row>
    <row r="14" spans="1:6" ht="12.75" x14ac:dyDescent="0.2">
      <c r="A14" s="88"/>
      <c r="B14" s="89">
        <v>2111</v>
      </c>
      <c r="C14" s="89" t="s">
        <v>419</v>
      </c>
      <c r="D14" s="90">
        <v>344590.57440000004</v>
      </c>
      <c r="E14" s="89" t="s">
        <v>420</v>
      </c>
    </row>
    <row r="15" spans="1:6" ht="12.75" x14ac:dyDescent="0.2">
      <c r="A15" s="88"/>
      <c r="B15" s="89">
        <v>2112</v>
      </c>
      <c r="C15" s="89" t="s">
        <v>421</v>
      </c>
      <c r="D15" s="90">
        <v>46179.273600000008</v>
      </c>
      <c r="E15" s="89" t="s">
        <v>422</v>
      </c>
    </row>
    <row r="16" spans="1:6" ht="12.75" x14ac:dyDescent="0.2">
      <c r="A16" s="88"/>
      <c r="B16" s="89">
        <v>2113</v>
      </c>
      <c r="C16" s="89" t="s">
        <v>423</v>
      </c>
      <c r="D16" s="90">
        <v>3038.8032000000003</v>
      </c>
      <c r="E16" s="89" t="s">
        <v>424</v>
      </c>
    </row>
    <row r="17" spans="1:6" ht="12.75" x14ac:dyDescent="0.2">
      <c r="A17" s="88"/>
      <c r="B17" s="89">
        <v>2141</v>
      </c>
      <c r="C17" s="89" t="s">
        <v>425</v>
      </c>
      <c r="D17" s="90">
        <v>53347.3056</v>
      </c>
      <c r="E17" s="89" t="s">
        <v>426</v>
      </c>
    </row>
    <row r="18" spans="1:6" ht="12.75" x14ac:dyDescent="0.2">
      <c r="A18" s="88"/>
      <c r="B18" s="89">
        <v>2142</v>
      </c>
      <c r="C18" s="91" t="s">
        <v>427</v>
      </c>
      <c r="D18" s="90">
        <v>3364.2</v>
      </c>
      <c r="E18" s="89" t="s">
        <v>428</v>
      </c>
    </row>
    <row r="19" spans="1:6" ht="12.75" x14ac:dyDescent="0.2">
      <c r="A19" s="88"/>
      <c r="B19" s="89">
        <v>2143</v>
      </c>
      <c r="C19" s="89" t="s">
        <v>429</v>
      </c>
      <c r="D19" s="90">
        <v>1250</v>
      </c>
      <c r="E19" s="89" t="s">
        <v>430</v>
      </c>
    </row>
    <row r="20" spans="1:6" ht="12.75" x14ac:dyDescent="0.2">
      <c r="A20" s="88"/>
      <c r="B20" s="89">
        <v>2151</v>
      </c>
      <c r="C20" s="89" t="s">
        <v>431</v>
      </c>
      <c r="D20" s="90">
        <v>4734.2735999999995</v>
      </c>
      <c r="E20" s="89" t="s">
        <v>432</v>
      </c>
    </row>
    <row r="21" spans="1:6" ht="12.75" x14ac:dyDescent="0.2">
      <c r="A21" s="88"/>
      <c r="B21" s="89">
        <v>2153</v>
      </c>
      <c r="C21" s="89" t="s">
        <v>433</v>
      </c>
      <c r="D21" s="90">
        <v>582.04800000000012</v>
      </c>
      <c r="E21" s="89" t="s">
        <v>434</v>
      </c>
    </row>
    <row r="22" spans="1:6" ht="12.75" x14ac:dyDescent="0.2">
      <c r="A22" s="88"/>
      <c r="B22" s="89">
        <v>2161</v>
      </c>
      <c r="C22" s="89" t="s">
        <v>435</v>
      </c>
      <c r="D22" s="90">
        <v>6935.8320000000003</v>
      </c>
      <c r="E22" s="89" t="s">
        <v>436</v>
      </c>
    </row>
    <row r="23" spans="1:6" x14ac:dyDescent="0.2">
      <c r="A23" s="88"/>
      <c r="B23" s="92"/>
      <c r="C23" s="74"/>
      <c r="D23" s="93"/>
      <c r="E23" s="92"/>
    </row>
    <row r="24" spans="1:6" s="59" customFormat="1" x14ac:dyDescent="0.2">
      <c r="A24" s="94">
        <v>2200</v>
      </c>
      <c r="B24" s="235" t="s">
        <v>8</v>
      </c>
      <c r="C24" s="235"/>
      <c r="D24" s="86"/>
      <c r="E24" s="92"/>
      <c r="F24" s="58"/>
    </row>
    <row r="25" spans="1:6" ht="12.75" x14ac:dyDescent="0.2">
      <c r="A25" s="88"/>
      <c r="B25" s="89">
        <v>2212</v>
      </c>
      <c r="C25" s="89" t="s">
        <v>437</v>
      </c>
      <c r="D25" s="90">
        <v>141776.43840000001</v>
      </c>
      <c r="E25" s="89" t="s">
        <v>438</v>
      </c>
    </row>
    <row r="26" spans="1:6" ht="12.75" x14ac:dyDescent="0.2">
      <c r="A26" s="88"/>
      <c r="B26" s="89">
        <v>2213</v>
      </c>
      <c r="C26" s="89" t="s">
        <v>439</v>
      </c>
      <c r="D26" s="90">
        <v>14911.156799999999</v>
      </c>
      <c r="E26" s="89" t="s">
        <v>424</v>
      </c>
    </row>
    <row r="27" spans="1:6" s="59" customFormat="1" x14ac:dyDescent="0.2">
      <c r="A27" s="94">
        <v>2400</v>
      </c>
      <c r="B27" s="235" t="s">
        <v>9</v>
      </c>
      <c r="C27" s="235"/>
      <c r="D27" s="86"/>
      <c r="E27" s="92"/>
      <c r="F27" s="58"/>
    </row>
    <row r="28" spans="1:6" ht="12.75" x14ac:dyDescent="0.2">
      <c r="A28" s="88"/>
      <c r="B28" s="89">
        <v>2411</v>
      </c>
      <c r="C28" s="89" t="s">
        <v>440</v>
      </c>
      <c r="D28" s="90">
        <v>45775.62</v>
      </c>
      <c r="E28" s="89" t="s">
        <v>441</v>
      </c>
    </row>
    <row r="29" spans="1:6" ht="12.75" x14ac:dyDescent="0.2">
      <c r="A29" s="88"/>
      <c r="B29" s="89">
        <v>2421</v>
      </c>
      <c r="C29" s="89" t="s">
        <v>442</v>
      </c>
      <c r="D29" s="90">
        <v>14908.075200000003</v>
      </c>
      <c r="E29" s="89" t="s">
        <v>443</v>
      </c>
    </row>
    <row r="30" spans="1:6" ht="12.75" x14ac:dyDescent="0.2">
      <c r="A30" s="88"/>
      <c r="B30" s="89">
        <v>2461</v>
      </c>
      <c r="C30" s="89" t="s">
        <v>444</v>
      </c>
      <c r="D30" s="90">
        <v>22616.006400000002</v>
      </c>
      <c r="E30" s="89" t="s">
        <v>445</v>
      </c>
    </row>
    <row r="31" spans="1:6" ht="12.75" x14ac:dyDescent="0.2">
      <c r="A31" s="88"/>
      <c r="B31" s="89">
        <v>2481</v>
      </c>
      <c r="C31" s="89" t="s">
        <v>446</v>
      </c>
      <c r="D31" s="90">
        <v>608.61599999999999</v>
      </c>
      <c r="E31" s="89"/>
    </row>
    <row r="32" spans="1:6" x14ac:dyDescent="0.2">
      <c r="A32" s="88"/>
      <c r="B32" s="92"/>
      <c r="C32" s="74"/>
      <c r="D32" s="93"/>
      <c r="E32" s="92"/>
    </row>
    <row r="33" spans="1:6" s="59" customFormat="1" x14ac:dyDescent="0.2">
      <c r="A33" s="94">
        <v>2500</v>
      </c>
      <c r="B33" s="235" t="s">
        <v>10</v>
      </c>
      <c r="C33" s="235"/>
      <c r="D33" s="86"/>
      <c r="E33" s="92"/>
      <c r="F33" s="58"/>
    </row>
    <row r="34" spans="1:6" ht="12.75" x14ac:dyDescent="0.2">
      <c r="A34" s="88"/>
      <c r="B34" s="89">
        <v>2531</v>
      </c>
      <c r="C34" s="89" t="s">
        <v>447</v>
      </c>
      <c r="D34" s="93"/>
      <c r="E34" s="92"/>
    </row>
    <row r="35" spans="1:6" ht="12.75" x14ac:dyDescent="0.2">
      <c r="A35" s="88"/>
      <c r="B35" s="89">
        <v>2534</v>
      </c>
      <c r="C35" s="89" t="s">
        <v>448</v>
      </c>
      <c r="D35" s="93"/>
      <c r="E35" s="92"/>
    </row>
    <row r="36" spans="1:6" ht="12.75" x14ac:dyDescent="0.2">
      <c r="A36" s="88"/>
      <c r="B36" s="89">
        <v>2535</v>
      </c>
      <c r="C36" s="89" t="s">
        <v>449</v>
      </c>
      <c r="D36" s="93"/>
      <c r="E36" s="92"/>
    </row>
    <row r="37" spans="1:6" ht="12.75" x14ac:dyDescent="0.2">
      <c r="A37" s="88"/>
      <c r="B37" s="89">
        <v>2536</v>
      </c>
      <c r="C37" s="89" t="s">
        <v>450</v>
      </c>
      <c r="D37" s="90">
        <v>200000</v>
      </c>
      <c r="E37" s="89" t="s">
        <v>451</v>
      </c>
    </row>
    <row r="38" spans="1:6" ht="12.75" x14ac:dyDescent="0.2">
      <c r="A38" s="88"/>
      <c r="B38" s="89">
        <v>2541</v>
      </c>
      <c r="C38" s="89" t="s">
        <v>452</v>
      </c>
      <c r="D38" s="90"/>
      <c r="E38" s="89"/>
    </row>
    <row r="39" spans="1:6" ht="12.75" x14ac:dyDescent="0.2">
      <c r="A39" s="88"/>
      <c r="B39" s="89">
        <v>2542</v>
      </c>
      <c r="C39" s="89" t="s">
        <v>453</v>
      </c>
      <c r="D39" s="90"/>
      <c r="E39" s="89"/>
    </row>
    <row r="40" spans="1:6" ht="12.75" x14ac:dyDescent="0.2">
      <c r="A40" s="88"/>
      <c r="B40" s="89">
        <v>2551</v>
      </c>
      <c r="C40" s="89" t="s">
        <v>454</v>
      </c>
      <c r="D40" s="90">
        <v>561995.39520000003</v>
      </c>
      <c r="E40" s="89"/>
    </row>
    <row r="41" spans="1:6" ht="12.75" x14ac:dyDescent="0.2">
      <c r="A41" s="88"/>
      <c r="B41" s="89">
        <v>2552</v>
      </c>
      <c r="C41" s="89" t="s">
        <v>455</v>
      </c>
      <c r="D41" s="90">
        <v>43405.343999999997</v>
      </c>
      <c r="E41" s="89"/>
    </row>
    <row r="42" spans="1:6" ht="12.75" x14ac:dyDescent="0.2">
      <c r="A42" s="88"/>
      <c r="B42" s="89">
        <v>2553</v>
      </c>
      <c r="C42" s="89" t="s">
        <v>456</v>
      </c>
      <c r="D42" s="90">
        <v>168793.92000000004</v>
      </c>
      <c r="E42" s="89"/>
    </row>
    <row r="43" spans="1:6" s="59" customFormat="1" x14ac:dyDescent="0.2">
      <c r="A43" s="94">
        <v>2600</v>
      </c>
      <c r="B43" s="235" t="s">
        <v>11</v>
      </c>
      <c r="C43" s="235"/>
      <c r="D43" s="86"/>
      <c r="E43" s="92"/>
      <c r="F43" s="58"/>
    </row>
    <row r="44" spans="1:6" ht="12.75" x14ac:dyDescent="0.2">
      <c r="A44" s="88"/>
      <c r="B44" s="89">
        <v>2611</v>
      </c>
      <c r="C44" s="89" t="s">
        <v>457</v>
      </c>
      <c r="D44" s="90">
        <v>408387.24</v>
      </c>
      <c r="E44" s="89" t="s">
        <v>458</v>
      </c>
    </row>
    <row r="45" spans="1:6" ht="12.75" x14ac:dyDescent="0.2">
      <c r="A45" s="88"/>
      <c r="B45" s="89">
        <v>2612</v>
      </c>
      <c r="C45" s="89" t="s">
        <v>459</v>
      </c>
      <c r="D45" s="90">
        <v>567</v>
      </c>
      <c r="E45" s="89" t="s">
        <v>460</v>
      </c>
    </row>
    <row r="46" spans="1:6" s="59" customFormat="1" x14ac:dyDescent="0.2">
      <c r="A46" s="94">
        <v>2700</v>
      </c>
      <c r="B46" s="235" t="s">
        <v>12</v>
      </c>
      <c r="C46" s="235"/>
      <c r="D46" s="86"/>
      <c r="E46" s="92"/>
      <c r="F46" s="58"/>
    </row>
    <row r="47" spans="1:6" ht="12.75" x14ac:dyDescent="0.2">
      <c r="A47" s="88"/>
      <c r="B47" s="89">
        <v>2711</v>
      </c>
      <c r="C47" s="89" t="s">
        <v>461</v>
      </c>
      <c r="D47" s="90">
        <v>93810.470400000006</v>
      </c>
      <c r="E47" s="89" t="s">
        <v>462</v>
      </c>
      <c r="F47" s="95"/>
    </row>
    <row r="48" spans="1:6" ht="12.75" x14ac:dyDescent="0.2">
      <c r="A48" s="88"/>
      <c r="B48" s="89">
        <v>2712</v>
      </c>
      <c r="C48" s="89" t="s">
        <v>463</v>
      </c>
      <c r="D48" s="90">
        <v>2879.7696000000001</v>
      </c>
      <c r="E48" s="89" t="s">
        <v>464</v>
      </c>
      <c r="F48" s="95"/>
    </row>
    <row r="49" spans="1:6" ht="12.75" x14ac:dyDescent="0.2">
      <c r="A49" s="88"/>
      <c r="B49" s="89">
        <v>2721</v>
      </c>
      <c r="C49" s="89" t="s">
        <v>465</v>
      </c>
      <c r="D49" s="90">
        <v>9100</v>
      </c>
      <c r="E49" s="89" t="s">
        <v>466</v>
      </c>
      <c r="F49" s="95"/>
    </row>
    <row r="50" spans="1:6" s="59" customFormat="1" x14ac:dyDescent="0.2">
      <c r="A50" s="94">
        <v>2900</v>
      </c>
      <c r="B50" s="235" t="s">
        <v>13</v>
      </c>
      <c r="C50" s="235"/>
      <c r="D50" s="86"/>
      <c r="E50" s="92"/>
      <c r="F50" s="58"/>
    </row>
    <row r="51" spans="1:6" ht="12.75" x14ac:dyDescent="0.2">
      <c r="A51" s="88"/>
      <c r="B51" s="89">
        <v>2911</v>
      </c>
      <c r="C51" s="89" t="s">
        <v>467</v>
      </c>
      <c r="D51" s="90">
        <v>54853.329599999997</v>
      </c>
      <c r="E51" s="89" t="s">
        <v>468</v>
      </c>
    </row>
    <row r="52" spans="1:6" ht="12.75" x14ac:dyDescent="0.2">
      <c r="A52" s="88"/>
      <c r="B52" s="89">
        <v>2921</v>
      </c>
      <c r="C52" s="89" t="s">
        <v>469</v>
      </c>
      <c r="D52" s="90">
        <v>1584.9504000000004</v>
      </c>
      <c r="E52" s="89" t="s">
        <v>470</v>
      </c>
    </row>
    <row r="53" spans="1:6" ht="12.75" x14ac:dyDescent="0.2">
      <c r="A53" s="88"/>
      <c r="B53" s="89">
        <v>2931</v>
      </c>
      <c r="C53" s="89" t="s">
        <v>471</v>
      </c>
      <c r="D53" s="90">
        <v>2709.8784000000001</v>
      </c>
      <c r="E53" s="89" t="s">
        <v>472</v>
      </c>
    </row>
    <row r="54" spans="1:6" ht="12.75" x14ac:dyDescent="0.2">
      <c r="A54" s="88"/>
      <c r="B54" s="89">
        <v>2932</v>
      </c>
      <c r="C54" s="91" t="s">
        <v>473</v>
      </c>
      <c r="D54" s="90">
        <v>5888.16</v>
      </c>
      <c r="E54" s="89" t="s">
        <v>474</v>
      </c>
    </row>
    <row r="55" spans="1:6" ht="12.75" x14ac:dyDescent="0.2">
      <c r="A55" s="88"/>
      <c r="B55" s="89">
        <v>2941</v>
      </c>
      <c r="C55" s="89" t="s">
        <v>475</v>
      </c>
      <c r="D55" s="90">
        <v>32417.035200000006</v>
      </c>
      <c r="E55" s="89" t="s">
        <v>426</v>
      </c>
    </row>
    <row r="56" spans="1:6" ht="12.75" x14ac:dyDescent="0.2">
      <c r="A56" s="88"/>
      <c r="B56" s="89">
        <v>2942</v>
      </c>
      <c r="C56" s="89" t="s">
        <v>476</v>
      </c>
      <c r="D56" s="90">
        <v>45164.217600000004</v>
      </c>
      <c r="E56" s="89" t="s">
        <v>426</v>
      </c>
    </row>
    <row r="57" spans="1:6" ht="12.75" x14ac:dyDescent="0.2">
      <c r="A57" s="88"/>
      <c r="B57" s="89">
        <v>2951</v>
      </c>
      <c r="C57" s="89" t="s">
        <v>477</v>
      </c>
      <c r="D57" s="90">
        <v>17501.400000000001</v>
      </c>
      <c r="E57" s="89" t="s">
        <v>478</v>
      </c>
    </row>
    <row r="58" spans="1:6" ht="12.75" x14ac:dyDescent="0.2">
      <c r="A58" s="88"/>
      <c r="B58" s="89">
        <v>2953</v>
      </c>
      <c r="C58" s="89" t="s">
        <v>479</v>
      </c>
      <c r="D58" s="90">
        <v>18046.627200000003</v>
      </c>
      <c r="E58" s="89" t="s">
        <v>480</v>
      </c>
    </row>
    <row r="59" spans="1:6" ht="12.75" x14ac:dyDescent="0.2">
      <c r="A59" s="88"/>
      <c r="B59" s="89">
        <v>2954</v>
      </c>
      <c r="C59" s="89" t="s">
        <v>481</v>
      </c>
      <c r="D59" s="90">
        <v>91567.8</v>
      </c>
      <c r="E59" s="89" t="s">
        <v>482</v>
      </c>
    </row>
    <row r="60" spans="1:6" ht="12.75" x14ac:dyDescent="0.2">
      <c r="A60" s="88"/>
      <c r="B60" s="89">
        <v>2961</v>
      </c>
      <c r="C60" s="89" t="s">
        <v>483</v>
      </c>
      <c r="D60" s="90">
        <v>2045.5344000000002</v>
      </c>
      <c r="E60" s="89" t="s">
        <v>484</v>
      </c>
    </row>
    <row r="61" spans="1:6" ht="12.75" x14ac:dyDescent="0.2">
      <c r="A61" s="88"/>
      <c r="B61" s="89">
        <v>2991</v>
      </c>
      <c r="C61" s="89" t="s">
        <v>485</v>
      </c>
      <c r="D61" s="90">
        <v>25000</v>
      </c>
      <c r="E61" s="89" t="s">
        <v>486</v>
      </c>
    </row>
    <row r="62" spans="1:6" x14ac:dyDescent="0.2">
      <c r="A62" s="88"/>
      <c r="B62" s="92"/>
      <c r="C62" s="74"/>
      <c r="D62" s="93"/>
      <c r="E62" s="92"/>
    </row>
    <row r="70" spans="1:6" x14ac:dyDescent="0.2">
      <c r="B70" s="59"/>
    </row>
    <row r="72" spans="1:6" ht="15" customHeight="1" x14ac:dyDescent="0.2">
      <c r="A72" s="221" t="s">
        <v>0</v>
      </c>
      <c r="B72" s="221"/>
      <c r="C72" s="221"/>
      <c r="D72" s="221"/>
    </row>
    <row r="73" spans="1:6" ht="15" customHeight="1" x14ac:dyDescent="0.2">
      <c r="A73" s="221" t="s">
        <v>1</v>
      </c>
      <c r="B73" s="221"/>
      <c r="C73" s="221"/>
      <c r="D73" s="221"/>
    </row>
    <row r="74" spans="1:6" ht="12" thickBot="1" x14ac:dyDescent="0.25"/>
    <row r="75" spans="1:6" s="66" customFormat="1" ht="15" customHeight="1" thickBot="1" x14ac:dyDescent="0.25">
      <c r="A75" s="223">
        <v>3000</v>
      </c>
      <c r="B75" s="236"/>
      <c r="C75" s="96" t="s">
        <v>14</v>
      </c>
      <c r="D75" s="97"/>
      <c r="E75" s="96"/>
      <c r="F75" s="58"/>
    </row>
    <row r="76" spans="1:6" s="59" customFormat="1" x14ac:dyDescent="0.2">
      <c r="A76" s="68">
        <v>3100</v>
      </c>
      <c r="B76" s="227" t="s">
        <v>15</v>
      </c>
      <c r="C76" s="228"/>
      <c r="D76" s="86"/>
      <c r="E76" s="92"/>
      <c r="F76" s="58"/>
    </row>
    <row r="77" spans="1:6" ht="12.75" x14ac:dyDescent="0.2">
      <c r="A77" s="72"/>
      <c r="B77" s="89">
        <v>3121</v>
      </c>
      <c r="C77" s="89" t="s">
        <v>487</v>
      </c>
      <c r="D77" s="90">
        <v>279428.40000000002</v>
      </c>
      <c r="E77" s="89" t="s">
        <v>488</v>
      </c>
    </row>
    <row r="78" spans="1:6" ht="12.75" x14ac:dyDescent="0.2">
      <c r="A78" s="72"/>
      <c r="B78" s="89">
        <v>3141</v>
      </c>
      <c r="C78" s="89" t="s">
        <v>489</v>
      </c>
      <c r="D78" s="90">
        <v>23936.932800000002</v>
      </c>
      <c r="E78" s="89" t="s">
        <v>490</v>
      </c>
    </row>
    <row r="79" spans="1:6" ht="12.75" x14ac:dyDescent="0.2">
      <c r="A79" s="72"/>
      <c r="B79" s="89">
        <v>3151</v>
      </c>
      <c r="C79" s="89" t="s">
        <v>491</v>
      </c>
      <c r="D79" s="90">
        <v>10238.889600000002</v>
      </c>
      <c r="E79" s="89" t="s">
        <v>492</v>
      </c>
    </row>
    <row r="80" spans="1:6" ht="12.75" x14ac:dyDescent="0.2">
      <c r="A80" s="72"/>
      <c r="B80" s="89">
        <v>3172</v>
      </c>
      <c r="C80" s="89" t="s">
        <v>493</v>
      </c>
      <c r="D80" s="90">
        <v>5605.2</v>
      </c>
      <c r="E80" s="89"/>
    </row>
    <row r="81" spans="1:6" ht="12.75" x14ac:dyDescent="0.2">
      <c r="A81" s="72"/>
      <c r="B81" s="89">
        <v>3181</v>
      </c>
      <c r="C81" s="89" t="s">
        <v>494</v>
      </c>
      <c r="D81" s="90">
        <v>2045.04</v>
      </c>
      <c r="E81" s="89" t="s">
        <v>495</v>
      </c>
    </row>
    <row r="82" spans="1:6" s="59" customFormat="1" x14ac:dyDescent="0.2">
      <c r="A82" s="76">
        <v>3200</v>
      </c>
      <c r="B82" s="235" t="s">
        <v>16</v>
      </c>
      <c r="C82" s="235"/>
      <c r="D82" s="86"/>
      <c r="E82" s="92"/>
      <c r="F82" s="58"/>
    </row>
    <row r="83" spans="1:6" ht="12.75" x14ac:dyDescent="0.2">
      <c r="A83" s="72"/>
      <c r="B83" s="89">
        <v>3231</v>
      </c>
      <c r="C83" s="89" t="s">
        <v>496</v>
      </c>
      <c r="D83" s="90">
        <v>211250</v>
      </c>
      <c r="E83" s="89" t="s">
        <v>497</v>
      </c>
    </row>
    <row r="84" spans="1:6" ht="12.75" x14ac:dyDescent="0.2">
      <c r="A84" s="72"/>
      <c r="B84" s="89">
        <v>3241</v>
      </c>
      <c r="C84" s="89" t="s">
        <v>498</v>
      </c>
      <c r="D84" s="90"/>
      <c r="E84" s="89"/>
    </row>
    <row r="85" spans="1:6" ht="12.75" x14ac:dyDescent="0.2">
      <c r="A85" s="72"/>
      <c r="B85" s="89">
        <v>3243</v>
      </c>
      <c r="C85" s="89" t="s">
        <v>499</v>
      </c>
      <c r="D85" s="90"/>
      <c r="E85" s="89"/>
    </row>
    <row r="86" spans="1:6" ht="12.75" x14ac:dyDescent="0.2">
      <c r="A86" s="72"/>
      <c r="B86" s="89">
        <v>3244</v>
      </c>
      <c r="C86" s="89" t="s">
        <v>500</v>
      </c>
      <c r="D86" s="90"/>
      <c r="E86" s="89"/>
    </row>
    <row r="87" spans="1:6" ht="12.75" x14ac:dyDescent="0.2">
      <c r="A87" s="72"/>
      <c r="B87" s="89">
        <v>3251</v>
      </c>
      <c r="C87" s="89" t="s">
        <v>501</v>
      </c>
      <c r="D87" s="90">
        <v>355.98</v>
      </c>
      <c r="E87" s="89" t="s">
        <v>502</v>
      </c>
    </row>
    <row r="88" spans="1:6" ht="12.75" x14ac:dyDescent="0.2">
      <c r="A88" s="72"/>
      <c r="B88" s="89">
        <v>3271</v>
      </c>
      <c r="C88" s="89" t="s">
        <v>503</v>
      </c>
      <c r="D88" s="90">
        <v>75600</v>
      </c>
      <c r="E88" s="89" t="s">
        <v>504</v>
      </c>
    </row>
    <row r="89" spans="1:6" ht="12.75" x14ac:dyDescent="0.2">
      <c r="A89" s="72"/>
      <c r="B89" s="89"/>
      <c r="C89" s="89"/>
      <c r="D89" s="90"/>
      <c r="E89" s="92"/>
    </row>
    <row r="90" spans="1:6" s="59" customFormat="1" x14ac:dyDescent="0.2">
      <c r="A90" s="76">
        <v>3300</v>
      </c>
      <c r="B90" s="225" t="s">
        <v>17</v>
      </c>
      <c r="C90" s="226"/>
      <c r="D90" s="86"/>
      <c r="E90" s="92"/>
      <c r="F90" s="58"/>
    </row>
    <row r="91" spans="1:6" ht="12.75" x14ac:dyDescent="0.2">
      <c r="A91" s="88"/>
      <c r="B91" s="89">
        <v>3361</v>
      </c>
      <c r="C91" s="89" t="s">
        <v>505</v>
      </c>
      <c r="D91" s="90">
        <v>68973.94</v>
      </c>
      <c r="E91" s="89" t="s">
        <v>506</v>
      </c>
    </row>
    <row r="92" spans="1:6" ht="12.75" x14ac:dyDescent="0.2">
      <c r="A92" s="88"/>
      <c r="B92" s="89">
        <v>3398</v>
      </c>
      <c r="C92" s="89" t="s">
        <v>507</v>
      </c>
      <c r="D92" s="90">
        <v>12628.22</v>
      </c>
      <c r="E92" s="89" t="s">
        <v>508</v>
      </c>
    </row>
    <row r="93" spans="1:6" ht="12.75" x14ac:dyDescent="0.2">
      <c r="A93" s="88"/>
      <c r="B93" s="89">
        <v>3399</v>
      </c>
      <c r="C93" s="89" t="s">
        <v>509</v>
      </c>
      <c r="D93" s="90">
        <v>699730.56</v>
      </c>
      <c r="E93" s="89" t="s">
        <v>510</v>
      </c>
    </row>
    <row r="94" spans="1:6" x14ac:dyDescent="0.2">
      <c r="A94" s="88"/>
      <c r="B94" s="92"/>
      <c r="C94" s="74"/>
      <c r="D94" s="93"/>
      <c r="E94" s="92"/>
    </row>
    <row r="95" spans="1:6" s="59" customFormat="1" x14ac:dyDescent="0.2">
      <c r="A95" s="94">
        <v>3400</v>
      </c>
      <c r="B95" s="235" t="s">
        <v>18</v>
      </c>
      <c r="C95" s="235"/>
      <c r="D95" s="86"/>
      <c r="E95" s="92"/>
      <c r="F95" s="58"/>
    </row>
    <row r="96" spans="1:6" x14ac:dyDescent="0.2">
      <c r="A96" s="88"/>
      <c r="B96" s="92"/>
      <c r="C96" s="74"/>
      <c r="D96" s="93"/>
      <c r="E96" s="92"/>
    </row>
    <row r="97" spans="1:6" x14ac:dyDescent="0.2">
      <c r="A97" s="88"/>
      <c r="B97" s="92"/>
      <c r="C97" s="74"/>
      <c r="D97" s="93"/>
      <c r="E97" s="92"/>
    </row>
    <row r="98" spans="1:6" s="59" customFormat="1" x14ac:dyDescent="0.2">
      <c r="A98" s="94">
        <v>3500</v>
      </c>
      <c r="B98" s="235" t="s">
        <v>19</v>
      </c>
      <c r="C98" s="235"/>
      <c r="D98" s="86"/>
      <c r="E98" s="92"/>
      <c r="F98" s="58"/>
    </row>
    <row r="99" spans="1:6" s="59" customFormat="1" ht="12.75" x14ac:dyDescent="0.2">
      <c r="A99" s="72"/>
      <c r="B99" s="89">
        <v>3511</v>
      </c>
      <c r="C99" s="91" t="s">
        <v>511</v>
      </c>
      <c r="D99" s="90">
        <v>354081.69</v>
      </c>
      <c r="E99" s="89" t="s">
        <v>512</v>
      </c>
      <c r="F99" s="58"/>
    </row>
    <row r="100" spans="1:6" s="59" customFormat="1" ht="12.75" x14ac:dyDescent="0.2">
      <c r="A100" s="72"/>
      <c r="B100" s="89">
        <v>3541</v>
      </c>
      <c r="C100" s="91" t="s">
        <v>513</v>
      </c>
      <c r="D100" s="90">
        <v>94553.46</v>
      </c>
      <c r="E100" s="89" t="s">
        <v>514</v>
      </c>
      <c r="F100" s="58"/>
    </row>
    <row r="101" spans="1:6" s="59" customFormat="1" ht="12.75" x14ac:dyDescent="0.2">
      <c r="A101" s="72"/>
      <c r="B101" s="89">
        <v>3542</v>
      </c>
      <c r="C101" s="91" t="s">
        <v>515</v>
      </c>
      <c r="D101" s="90">
        <v>269101.44</v>
      </c>
      <c r="E101" s="89" t="s">
        <v>516</v>
      </c>
      <c r="F101" s="58"/>
    </row>
    <row r="102" spans="1:6" s="59" customFormat="1" ht="12.75" x14ac:dyDescent="0.2">
      <c r="A102" s="72"/>
      <c r="B102" s="89">
        <v>3543</v>
      </c>
      <c r="C102" s="91" t="s">
        <v>517</v>
      </c>
      <c r="D102" s="90">
        <v>48720</v>
      </c>
      <c r="E102" s="89" t="s">
        <v>518</v>
      </c>
      <c r="F102" s="58"/>
    </row>
    <row r="103" spans="1:6" s="59" customFormat="1" ht="12.75" x14ac:dyDescent="0.2">
      <c r="A103" s="72"/>
      <c r="B103" s="89">
        <v>3544</v>
      </c>
      <c r="C103" s="91" t="s">
        <v>519</v>
      </c>
      <c r="D103" s="90">
        <v>27060.48</v>
      </c>
      <c r="E103" s="89" t="s">
        <v>520</v>
      </c>
      <c r="F103" s="58"/>
    </row>
    <row r="104" spans="1:6" s="59" customFormat="1" ht="12.75" x14ac:dyDescent="0.2">
      <c r="A104" s="72"/>
      <c r="B104" s="89">
        <v>3551</v>
      </c>
      <c r="C104" s="91" t="s">
        <v>521</v>
      </c>
      <c r="D104" s="90">
        <v>82393.2</v>
      </c>
      <c r="E104" s="89" t="s">
        <v>522</v>
      </c>
      <c r="F104" s="58"/>
    </row>
    <row r="105" spans="1:6" ht="12.75" x14ac:dyDescent="0.2">
      <c r="A105" s="72"/>
      <c r="B105" s="89">
        <v>3571</v>
      </c>
      <c r="C105" s="91" t="s">
        <v>523</v>
      </c>
      <c r="D105" s="90">
        <v>21600</v>
      </c>
      <c r="E105" s="89" t="s">
        <v>486</v>
      </c>
    </row>
    <row r="106" spans="1:6" ht="12.75" x14ac:dyDescent="0.2">
      <c r="A106" s="72"/>
      <c r="B106" s="89">
        <v>3581</v>
      </c>
      <c r="C106" s="91" t="s">
        <v>524</v>
      </c>
      <c r="D106" s="90">
        <v>149287.20000000001</v>
      </c>
      <c r="E106" s="89" t="s">
        <v>525</v>
      </c>
    </row>
    <row r="107" spans="1:6" ht="12.75" x14ac:dyDescent="0.2">
      <c r="A107" s="72"/>
      <c r="B107" s="89">
        <v>3582</v>
      </c>
      <c r="C107" s="91" t="s">
        <v>526</v>
      </c>
      <c r="D107" s="90">
        <v>2376000</v>
      </c>
      <c r="E107" s="89" t="s">
        <v>527</v>
      </c>
    </row>
    <row r="108" spans="1:6" ht="12.75" x14ac:dyDescent="0.2">
      <c r="A108" s="72"/>
      <c r="B108" s="89">
        <v>3583</v>
      </c>
      <c r="C108" s="91" t="s">
        <v>528</v>
      </c>
      <c r="D108" s="90">
        <v>48600</v>
      </c>
      <c r="E108" s="89" t="s">
        <v>529</v>
      </c>
    </row>
    <row r="109" spans="1:6" ht="12.75" x14ac:dyDescent="0.2">
      <c r="A109" s="72"/>
      <c r="B109" s="89">
        <v>3591</v>
      </c>
      <c r="C109" s="91" t="s">
        <v>530</v>
      </c>
      <c r="D109" s="90">
        <v>22249.72</v>
      </c>
      <c r="E109" s="89" t="s">
        <v>531</v>
      </c>
    </row>
    <row r="110" spans="1:6" ht="12.75" x14ac:dyDescent="0.2">
      <c r="A110" s="87"/>
      <c r="B110" s="89"/>
      <c r="C110" s="74"/>
      <c r="D110" s="90"/>
      <c r="E110" s="92"/>
    </row>
    <row r="111" spans="1:6" s="59" customFormat="1" x14ac:dyDescent="0.2">
      <c r="A111" s="98">
        <v>3700</v>
      </c>
      <c r="B111" s="235" t="s">
        <v>532</v>
      </c>
      <c r="C111" s="235"/>
      <c r="D111" s="86"/>
      <c r="E111" s="92"/>
      <c r="F111" s="58"/>
    </row>
    <row r="112" spans="1:6" ht="12.75" x14ac:dyDescent="0.2">
      <c r="A112" s="87"/>
      <c r="B112" s="89">
        <v>3791</v>
      </c>
      <c r="C112" s="89" t="s">
        <v>533</v>
      </c>
      <c r="D112" s="90">
        <v>7560</v>
      </c>
      <c r="E112" s="89" t="s">
        <v>534</v>
      </c>
    </row>
    <row r="113" spans="1:6" x14ac:dyDescent="0.2">
      <c r="A113" s="87"/>
      <c r="B113" s="92"/>
      <c r="C113" s="74"/>
      <c r="D113" s="93"/>
      <c r="E113" s="92"/>
    </row>
    <row r="114" spans="1:6" s="59" customFormat="1" x14ac:dyDescent="0.2">
      <c r="A114" s="98">
        <v>3800</v>
      </c>
      <c r="B114" s="235" t="s">
        <v>20</v>
      </c>
      <c r="C114" s="235"/>
      <c r="D114" s="86"/>
      <c r="E114" s="92"/>
      <c r="F114" s="58"/>
    </row>
    <row r="115" spans="1:6" x14ac:dyDescent="0.2">
      <c r="A115" s="87"/>
      <c r="B115" s="92"/>
      <c r="C115" s="74"/>
      <c r="D115" s="93"/>
      <c r="E115" s="92"/>
    </row>
    <row r="116" spans="1:6" s="59" customFormat="1" x14ac:dyDescent="0.2">
      <c r="A116" s="98">
        <v>3900</v>
      </c>
      <c r="B116" s="235" t="s">
        <v>21</v>
      </c>
      <c r="C116" s="235"/>
      <c r="D116" s="86"/>
      <c r="E116" s="92"/>
      <c r="F116" s="58"/>
    </row>
    <row r="117" spans="1:6" ht="12.75" x14ac:dyDescent="0.2">
      <c r="A117" s="87"/>
      <c r="B117" s="89">
        <v>3911</v>
      </c>
      <c r="C117" s="89" t="s">
        <v>535</v>
      </c>
      <c r="D117" s="90">
        <v>8579.58</v>
      </c>
      <c r="E117" s="89" t="s">
        <v>536</v>
      </c>
    </row>
    <row r="118" spans="1:6" s="66" customFormat="1" x14ac:dyDescent="0.2">
      <c r="A118" s="237">
        <v>5000</v>
      </c>
      <c r="B118" s="238"/>
      <c r="C118" s="99" t="s">
        <v>22</v>
      </c>
      <c r="D118" s="100"/>
      <c r="E118" s="92"/>
      <c r="F118" s="58"/>
    </row>
    <row r="119" spans="1:6" s="66" customFormat="1" x14ac:dyDescent="0.2">
      <c r="A119" s="98">
        <v>5100</v>
      </c>
      <c r="B119" s="235" t="s">
        <v>537</v>
      </c>
      <c r="C119" s="235"/>
      <c r="D119" s="86"/>
      <c r="E119" s="92"/>
      <c r="F119" s="58"/>
    </row>
    <row r="120" spans="1:6" ht="12.75" x14ac:dyDescent="0.2">
      <c r="A120" s="87"/>
      <c r="B120" s="89">
        <v>5111</v>
      </c>
      <c r="C120" s="89" t="s">
        <v>538</v>
      </c>
      <c r="E120" s="92"/>
    </row>
    <row r="121" spans="1:6" ht="12.75" x14ac:dyDescent="0.2">
      <c r="A121" s="87"/>
      <c r="B121" s="89">
        <v>5151</v>
      </c>
      <c r="C121" s="89" t="s">
        <v>539</v>
      </c>
      <c r="D121" s="90">
        <v>350000</v>
      </c>
      <c r="E121" s="92"/>
    </row>
    <row r="122" spans="1:6" ht="12.75" x14ac:dyDescent="0.2">
      <c r="A122" s="87"/>
      <c r="B122" s="89"/>
      <c r="C122" s="89"/>
      <c r="D122" s="90"/>
      <c r="E122" s="92"/>
    </row>
    <row r="123" spans="1:6" s="59" customFormat="1" x14ac:dyDescent="0.2">
      <c r="A123" s="98">
        <v>5300</v>
      </c>
      <c r="B123" s="235" t="s">
        <v>23</v>
      </c>
      <c r="C123" s="235"/>
      <c r="D123" s="86"/>
      <c r="E123" s="92"/>
      <c r="F123" s="58"/>
    </row>
    <row r="124" spans="1:6" ht="12.75" x14ac:dyDescent="0.2">
      <c r="A124" s="87"/>
      <c r="B124" s="89">
        <v>5314</v>
      </c>
      <c r="C124" s="89" t="s">
        <v>540</v>
      </c>
      <c r="D124" s="93"/>
      <c r="E124" s="92"/>
    </row>
    <row r="125" spans="1:6" x14ac:dyDescent="0.2">
      <c r="A125" s="92"/>
      <c r="B125" s="92"/>
      <c r="C125" s="92"/>
      <c r="D125" s="92"/>
      <c r="E125" s="92"/>
    </row>
    <row r="126" spans="1:6" x14ac:dyDescent="0.2">
      <c r="D126" s="102">
        <f>SUM(D77:D125,D14:D61)</f>
        <v>7739916.2276000027</v>
      </c>
    </row>
    <row r="127" spans="1:6" x14ac:dyDescent="0.2">
      <c r="D127" s="102">
        <f>+PAAACS!G480</f>
        <v>6136023.8360000001</v>
      </c>
    </row>
    <row r="128" spans="1:6" x14ac:dyDescent="0.2">
      <c r="D128" s="102">
        <f>+FARMACIA!D29</f>
        <v>184656024.16</v>
      </c>
    </row>
    <row r="129" spans="4:4" x14ac:dyDescent="0.2">
      <c r="D129" s="101">
        <f>SUM(D126:D128)</f>
        <v>198531964.2236</v>
      </c>
    </row>
  </sheetData>
  <mergeCells count="24">
    <mergeCell ref="B123:C123"/>
    <mergeCell ref="A75:B75"/>
    <mergeCell ref="B76:C76"/>
    <mergeCell ref="B82:C82"/>
    <mergeCell ref="B90:C90"/>
    <mergeCell ref="B95:C95"/>
    <mergeCell ref="B98:C98"/>
    <mergeCell ref="B111:C111"/>
    <mergeCell ref="B114:C114"/>
    <mergeCell ref="B116:C116"/>
    <mergeCell ref="A118:B118"/>
    <mergeCell ref="B119:C119"/>
    <mergeCell ref="A73:D73"/>
    <mergeCell ref="A8:D8"/>
    <mergeCell ref="A9:D9"/>
    <mergeCell ref="E9:F9"/>
    <mergeCell ref="A12:B12"/>
    <mergeCell ref="B24:C24"/>
    <mergeCell ref="B27:C27"/>
    <mergeCell ref="B33:C33"/>
    <mergeCell ref="B43:C43"/>
    <mergeCell ref="B46:C46"/>
    <mergeCell ref="B50:C50"/>
    <mergeCell ref="A72:D72"/>
  </mergeCells>
  <printOptions horizontalCentered="1"/>
  <pageMargins left="0.27559055118110237" right="0.23622047244094491" top="0.35433070866141736" bottom="0.35433070866141736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4:K154"/>
  <sheetViews>
    <sheetView tabSelected="1" view="pageLayout" topLeftCell="A119" zoomScaleNormal="110" workbookViewId="0">
      <selection activeCell="C149" sqref="C149"/>
    </sheetView>
  </sheetViews>
  <sheetFormatPr baseColWidth="10" defaultColWidth="11.42578125" defaultRowHeight="11.25" x14ac:dyDescent="0.2"/>
  <cols>
    <col min="1" max="1" width="4.140625" style="58" customWidth="1"/>
    <col min="2" max="2" width="9.85546875" style="131" customWidth="1"/>
    <col min="3" max="3" width="70.140625" style="132" customWidth="1"/>
    <col min="4" max="4" width="16.42578125" style="133" hidden="1" customWidth="1"/>
    <col min="5" max="5" width="255.7109375" style="132" hidden="1" customWidth="1"/>
    <col min="6" max="6" width="14.7109375" style="132" bestFit="1" customWidth="1"/>
    <col min="7" max="7" width="4.7109375" style="58" customWidth="1"/>
    <col min="8" max="8" width="14.42578125" style="132" bestFit="1" customWidth="1"/>
    <col min="9" max="16384" width="11.42578125" style="58"/>
  </cols>
  <sheetData>
    <row r="4" spans="2:11" x14ac:dyDescent="0.2">
      <c r="B4" s="134"/>
    </row>
    <row r="6" spans="2:11" ht="15" customHeight="1" x14ac:dyDescent="0.2">
      <c r="B6" s="239" t="s">
        <v>582</v>
      </c>
      <c r="C6" s="239"/>
      <c r="D6" s="239"/>
      <c r="E6" s="239"/>
    </row>
    <row r="7" spans="2:11" ht="15" customHeight="1" x14ac:dyDescent="0.2">
      <c r="B7" s="239" t="s">
        <v>1110</v>
      </c>
      <c r="C7" s="239"/>
      <c r="D7" s="239"/>
      <c r="E7" s="239"/>
    </row>
    <row r="8" spans="2:11" ht="12" thickBot="1" x14ac:dyDescent="0.25"/>
    <row r="9" spans="2:11" s="63" customFormat="1" ht="29.25" customHeight="1" thickBot="1" x14ac:dyDescent="0.3">
      <c r="B9" s="135" t="s">
        <v>573</v>
      </c>
      <c r="C9" s="135" t="s">
        <v>574</v>
      </c>
      <c r="D9" s="136" t="s">
        <v>5</v>
      </c>
      <c r="E9" s="137" t="s">
        <v>418</v>
      </c>
      <c r="F9" s="137" t="s">
        <v>1112</v>
      </c>
      <c r="H9" s="204" t="s">
        <v>1115</v>
      </c>
    </row>
    <row r="10" spans="2:11" s="66" customFormat="1" ht="12" thickBot="1" x14ac:dyDescent="0.3">
      <c r="B10" s="138">
        <v>2000</v>
      </c>
      <c r="C10" s="139" t="s">
        <v>6</v>
      </c>
      <c r="D10" s="140">
        <f>+D11+D25+D38+D53+D63</f>
        <v>182617015</v>
      </c>
      <c r="E10" s="141"/>
      <c r="F10" s="140">
        <f>+F11+F25+F38+F50+F53+F63</f>
        <v>203332122</v>
      </c>
      <c r="H10" s="140">
        <f>H11+H25+H38+H50+H53+H63</f>
        <v>141606705.92000002</v>
      </c>
      <c r="K10" s="202"/>
    </row>
    <row r="11" spans="2:11" s="59" customFormat="1" ht="20.25" x14ac:dyDescent="0.2">
      <c r="B11" s="142">
        <v>2100</v>
      </c>
      <c r="C11" s="143" t="s">
        <v>7</v>
      </c>
      <c r="D11" s="144">
        <f>+D12+D16+D20+D23</f>
        <v>814334</v>
      </c>
      <c r="E11" s="145"/>
      <c r="F11" s="146">
        <f>+F12+F16+F20+F23</f>
        <v>643813</v>
      </c>
      <c r="H11" s="146">
        <f>H12+H16+H20+H23</f>
        <v>331655.47000000003</v>
      </c>
    </row>
    <row r="12" spans="2:11" s="59" customFormat="1" x14ac:dyDescent="0.2">
      <c r="B12" s="147">
        <v>2110</v>
      </c>
      <c r="C12" s="148" t="s">
        <v>541</v>
      </c>
      <c r="D12" s="149">
        <f>+D13+D14+D15</f>
        <v>575901</v>
      </c>
      <c r="E12" s="150"/>
      <c r="F12" s="151">
        <f>+F13+F14+F15</f>
        <v>474361</v>
      </c>
      <c r="H12" s="151">
        <v>201813.63</v>
      </c>
      <c r="K12" s="203"/>
    </row>
    <row r="13" spans="2:11" x14ac:dyDescent="0.2">
      <c r="B13" s="152">
        <v>2111</v>
      </c>
      <c r="C13" s="153" t="s">
        <v>419</v>
      </c>
      <c r="D13" s="154">
        <v>419269</v>
      </c>
      <c r="E13" s="155" t="s">
        <v>420</v>
      </c>
      <c r="F13" s="156">
        <f>+VLOOKUP(B13,'PROYECCION (2)'!$B$3:$D$547,3,FALSE)</f>
        <v>375392</v>
      </c>
      <c r="H13" s="156">
        <v>119632.5</v>
      </c>
    </row>
    <row r="14" spans="2:11" x14ac:dyDescent="0.2">
      <c r="B14" s="152">
        <v>2112</v>
      </c>
      <c r="C14" s="153" t="s">
        <v>421</v>
      </c>
      <c r="D14" s="154">
        <v>150000</v>
      </c>
      <c r="E14" s="155" t="s">
        <v>422</v>
      </c>
      <c r="F14" s="156">
        <f>+VLOOKUP(B14,'PROYECCION (2)'!$B$3:$D$547,3,FALSE)</f>
        <v>93621</v>
      </c>
      <c r="H14" s="156">
        <v>78684.990000000005</v>
      </c>
    </row>
    <row r="15" spans="2:11" x14ac:dyDescent="0.2">
      <c r="B15" s="152">
        <v>2113</v>
      </c>
      <c r="C15" s="153" t="s">
        <v>423</v>
      </c>
      <c r="D15" s="154">
        <v>6632</v>
      </c>
      <c r="E15" s="155" t="s">
        <v>424</v>
      </c>
      <c r="F15" s="156">
        <f>+VLOOKUP(B15,'PROYECCION (2)'!$B$3:$D$547,3,FALSE)</f>
        <v>5348</v>
      </c>
      <c r="H15" s="156">
        <v>3496.14</v>
      </c>
    </row>
    <row r="16" spans="2:11" ht="20.25" x14ac:dyDescent="0.2">
      <c r="B16" s="147">
        <v>2140</v>
      </c>
      <c r="C16" s="148" t="s">
        <v>542</v>
      </c>
      <c r="D16" s="149">
        <f>+D17+D18+D19</f>
        <v>233601</v>
      </c>
      <c r="E16" s="155"/>
      <c r="F16" s="151">
        <f>+F17+F18+F19</f>
        <v>160381</v>
      </c>
      <c r="H16" s="151">
        <f>H17+H18+H19</f>
        <v>127785.95000000001</v>
      </c>
    </row>
    <row r="17" spans="2:8" x14ac:dyDescent="0.2">
      <c r="B17" s="152">
        <v>2141</v>
      </c>
      <c r="C17" s="153" t="s">
        <v>425</v>
      </c>
      <c r="D17" s="154">
        <v>229374</v>
      </c>
      <c r="E17" s="155" t="s">
        <v>426</v>
      </c>
      <c r="F17" s="156">
        <f>+VLOOKUP(B17,'PROYECCION (2)'!$B$3:$D$547,3,FALSE)</f>
        <v>156067</v>
      </c>
      <c r="H17" s="156">
        <v>104284.35</v>
      </c>
    </row>
    <row r="18" spans="2:8" x14ac:dyDescent="0.2">
      <c r="B18" s="152">
        <v>2142</v>
      </c>
      <c r="C18" s="153" t="s">
        <v>427</v>
      </c>
      <c r="D18" s="154">
        <v>2227</v>
      </c>
      <c r="E18" s="155" t="s">
        <v>428</v>
      </c>
      <c r="F18" s="156">
        <f>+VLOOKUP(B18,'PROYECCION (2)'!$B$3:$D$547,3,FALSE)</f>
        <v>1862</v>
      </c>
      <c r="H18" s="156">
        <v>23501.599999999999</v>
      </c>
    </row>
    <row r="19" spans="2:8" x14ac:dyDescent="0.2">
      <c r="B19" s="152">
        <v>2143</v>
      </c>
      <c r="C19" s="153" t="s">
        <v>429</v>
      </c>
      <c r="D19" s="154">
        <v>2000</v>
      </c>
      <c r="E19" s="155" t="s">
        <v>430</v>
      </c>
      <c r="F19" s="156">
        <f>+VLOOKUP(B19,'PROYECCION (2)'!$B$3:$D$547,3,FALSE)</f>
        <v>2452</v>
      </c>
      <c r="H19" s="156">
        <v>0</v>
      </c>
    </row>
    <row r="20" spans="2:8" x14ac:dyDescent="0.2">
      <c r="B20" s="147">
        <v>2150</v>
      </c>
      <c r="C20" s="148" t="s">
        <v>543</v>
      </c>
      <c r="D20" s="149">
        <f>+D21+D22</f>
        <v>1632</v>
      </c>
      <c r="E20" s="155"/>
      <c r="F20" s="151">
        <f>+F21+F22</f>
        <v>4646</v>
      </c>
      <c r="H20" s="151">
        <f>H21+H22</f>
        <v>123</v>
      </c>
    </row>
    <row r="21" spans="2:8" x14ac:dyDescent="0.2">
      <c r="B21" s="152">
        <v>2151</v>
      </c>
      <c r="C21" s="153" t="s">
        <v>431</v>
      </c>
      <c r="D21" s="154">
        <v>600</v>
      </c>
      <c r="E21" s="155" t="s">
        <v>432</v>
      </c>
      <c r="F21" s="156">
        <f>+VLOOKUP(B21,'PROYECCION (2)'!$B$3:$D$547,3,FALSE)</f>
        <v>1839</v>
      </c>
      <c r="H21" s="156">
        <v>123</v>
      </c>
    </row>
    <row r="22" spans="2:8" x14ac:dyDescent="0.2">
      <c r="B22" s="152">
        <v>2153</v>
      </c>
      <c r="C22" s="153" t="s">
        <v>433</v>
      </c>
      <c r="D22" s="154">
        <v>1032</v>
      </c>
      <c r="E22" s="155" t="s">
        <v>434</v>
      </c>
      <c r="F22" s="156">
        <f>+VLOOKUP(B22,'PROYECCION (2)'!$B$3:$D$547,3,FALSE)</f>
        <v>2807</v>
      </c>
      <c r="H22" s="156">
        <v>0</v>
      </c>
    </row>
    <row r="23" spans="2:8" x14ac:dyDescent="0.2">
      <c r="B23" s="147">
        <v>2160</v>
      </c>
      <c r="C23" s="148" t="s">
        <v>544</v>
      </c>
      <c r="D23" s="149">
        <f>+D24</f>
        <v>3200</v>
      </c>
      <c r="E23" s="155"/>
      <c r="F23" s="151">
        <f>+F24</f>
        <v>4425</v>
      </c>
      <c r="H23" s="151">
        <f>H24</f>
        <v>1932.89</v>
      </c>
    </row>
    <row r="24" spans="2:8" x14ac:dyDescent="0.2">
      <c r="B24" s="152">
        <v>2161</v>
      </c>
      <c r="C24" s="153" t="s">
        <v>435</v>
      </c>
      <c r="D24" s="157">
        <v>3200</v>
      </c>
      <c r="E24" s="155" t="s">
        <v>436</v>
      </c>
      <c r="F24" s="156">
        <f>+VLOOKUP(B24,'PROYECCION (2)'!$B$3:$D$547,3,FALSE)</f>
        <v>4425</v>
      </c>
      <c r="H24" s="156">
        <v>1932.89</v>
      </c>
    </row>
    <row r="25" spans="2:8" s="59" customFormat="1" x14ac:dyDescent="0.2">
      <c r="B25" s="147">
        <v>2400</v>
      </c>
      <c r="C25" s="158" t="s">
        <v>9</v>
      </c>
      <c r="D25" s="149">
        <f>+D26+D28+D32+D36</f>
        <v>99958</v>
      </c>
      <c r="E25" s="155"/>
      <c r="F25" s="151">
        <f>+F26+F28+F30+F32+F34+F36</f>
        <v>117661</v>
      </c>
      <c r="H25" s="151">
        <f>H26+H28+H32+H36</f>
        <v>30855.37</v>
      </c>
    </row>
    <row r="26" spans="2:8" s="59" customFormat="1" x14ac:dyDescent="0.2">
      <c r="B26" s="147">
        <v>2410</v>
      </c>
      <c r="C26" s="159" t="s">
        <v>545</v>
      </c>
      <c r="D26" s="149">
        <f>+D27</f>
        <v>25000</v>
      </c>
      <c r="E26" s="155"/>
      <c r="F26" s="151">
        <f>+F27</f>
        <v>21280</v>
      </c>
      <c r="H26" s="151">
        <f>H27</f>
        <v>6033.05</v>
      </c>
    </row>
    <row r="27" spans="2:8" x14ac:dyDescent="0.2">
      <c r="B27" s="152">
        <v>2411</v>
      </c>
      <c r="C27" s="153" t="s">
        <v>440</v>
      </c>
      <c r="D27" s="154">
        <v>25000</v>
      </c>
      <c r="E27" s="155" t="s">
        <v>441</v>
      </c>
      <c r="F27" s="156">
        <f>+VLOOKUP(B27,'PROYECCION (2)'!$B$3:$D$547,3,FALSE)</f>
        <v>21280</v>
      </c>
      <c r="H27" s="156">
        <v>6033.05</v>
      </c>
    </row>
    <row r="28" spans="2:8" x14ac:dyDescent="0.2">
      <c r="B28" s="147">
        <v>2420</v>
      </c>
      <c r="C28" s="148" t="s">
        <v>546</v>
      </c>
      <c r="D28" s="149">
        <f>+D29</f>
        <v>17850</v>
      </c>
      <c r="E28" s="155"/>
      <c r="F28" s="151">
        <f>+F29</f>
        <v>14923</v>
      </c>
      <c r="H28" s="151">
        <f>H29</f>
        <v>14036.08</v>
      </c>
    </row>
    <row r="29" spans="2:8" x14ac:dyDescent="0.2">
      <c r="B29" s="152">
        <v>2421</v>
      </c>
      <c r="C29" s="153" t="s">
        <v>442</v>
      </c>
      <c r="D29" s="154">
        <v>17850</v>
      </c>
      <c r="E29" s="155" t="s">
        <v>443</v>
      </c>
      <c r="F29" s="156">
        <f>+VLOOKUP(B29,'PROYECCION (2)'!$B$3:$D$547,3,FALSE)</f>
        <v>14923</v>
      </c>
      <c r="H29" s="156">
        <v>14036.08</v>
      </c>
    </row>
    <row r="30" spans="2:8" x14ac:dyDescent="0.2">
      <c r="B30" s="147">
        <v>2450</v>
      </c>
      <c r="C30" s="148" t="s">
        <v>591</v>
      </c>
      <c r="D30" s="160"/>
      <c r="E30" s="161"/>
      <c r="F30" s="151">
        <f>+F31</f>
        <v>8973</v>
      </c>
      <c r="H30" s="151">
        <f>H31</f>
        <v>0</v>
      </c>
    </row>
    <row r="31" spans="2:8" x14ac:dyDescent="0.2">
      <c r="B31" s="152">
        <v>2451</v>
      </c>
      <c r="C31" s="162" t="s">
        <v>591</v>
      </c>
      <c r="D31" s="154"/>
      <c r="E31" s="155"/>
      <c r="F31" s="156">
        <f>+VLOOKUP(B31,'PROYECCION (2)'!$B$3:$D$547,3,FALSE)</f>
        <v>8973</v>
      </c>
      <c r="H31" s="156">
        <v>0</v>
      </c>
    </row>
    <row r="32" spans="2:8" x14ac:dyDescent="0.2">
      <c r="B32" s="147">
        <v>2460</v>
      </c>
      <c r="C32" s="148" t="s">
        <v>547</v>
      </c>
      <c r="D32" s="149">
        <f>+D33</f>
        <v>23000</v>
      </c>
      <c r="E32" s="155"/>
      <c r="F32" s="151">
        <f>+F33</f>
        <v>32977</v>
      </c>
      <c r="H32" s="151">
        <f>H33</f>
        <v>10668.87</v>
      </c>
    </row>
    <row r="33" spans="2:8" x14ac:dyDescent="0.2">
      <c r="B33" s="152">
        <v>2461</v>
      </c>
      <c r="C33" s="153" t="s">
        <v>444</v>
      </c>
      <c r="D33" s="157">
        <v>23000</v>
      </c>
      <c r="E33" s="155" t="s">
        <v>445</v>
      </c>
      <c r="F33" s="156">
        <f>+VLOOKUP(B33,'PROYECCION (2)'!$B$3:$D$547,3,FALSE)</f>
        <v>32977</v>
      </c>
      <c r="H33" s="156">
        <v>10668.87</v>
      </c>
    </row>
    <row r="34" spans="2:8" x14ac:dyDescent="0.2">
      <c r="B34" s="147">
        <v>2470</v>
      </c>
      <c r="C34" s="163" t="s">
        <v>592</v>
      </c>
      <c r="D34" s="164"/>
      <c r="E34" s="161"/>
      <c r="F34" s="165">
        <f>+F35</f>
        <v>4191</v>
      </c>
      <c r="H34" s="165">
        <f>H35</f>
        <v>0</v>
      </c>
    </row>
    <row r="35" spans="2:8" x14ac:dyDescent="0.2">
      <c r="B35" s="152">
        <v>2471</v>
      </c>
      <c r="C35" s="162" t="s">
        <v>592</v>
      </c>
      <c r="D35" s="157"/>
      <c r="E35" s="155"/>
      <c r="F35" s="156">
        <f>+VLOOKUP(B35,'PROYECCION (2)'!$B$3:$D$547,3,FALSE)</f>
        <v>4191</v>
      </c>
      <c r="H35" s="156">
        <v>0</v>
      </c>
    </row>
    <row r="36" spans="2:8" x14ac:dyDescent="0.2">
      <c r="B36" s="147">
        <v>2480</v>
      </c>
      <c r="C36" s="148" t="s">
        <v>446</v>
      </c>
      <c r="D36" s="149">
        <f>+D37</f>
        <v>34108</v>
      </c>
      <c r="E36" s="155"/>
      <c r="F36" s="151">
        <f>+F37</f>
        <v>35317</v>
      </c>
      <c r="H36" s="151">
        <f>H37</f>
        <v>117.37</v>
      </c>
    </row>
    <row r="37" spans="2:8" x14ac:dyDescent="0.2">
      <c r="B37" s="152">
        <v>2481</v>
      </c>
      <c r="C37" s="153" t="s">
        <v>446</v>
      </c>
      <c r="D37" s="154">
        <v>34108</v>
      </c>
      <c r="E37" s="155"/>
      <c r="F37" s="156">
        <f>+VLOOKUP(B37,'PROYECCION (2)'!$B$3:$D$547,3,FALSE)</f>
        <v>35317</v>
      </c>
      <c r="H37" s="156">
        <v>117.37</v>
      </c>
    </row>
    <row r="38" spans="2:8" s="59" customFormat="1" x14ac:dyDescent="0.2">
      <c r="B38" s="147">
        <v>2500</v>
      </c>
      <c r="C38" s="158" t="s">
        <v>10</v>
      </c>
      <c r="D38" s="149">
        <f>+D39+D43+D46</f>
        <v>180718166</v>
      </c>
      <c r="E38" s="155"/>
      <c r="F38" s="151">
        <f>+F39+F43+F46</f>
        <v>201486630</v>
      </c>
      <c r="H38" s="151">
        <f>H39+H43+H46</f>
        <v>140691248.34999999</v>
      </c>
    </row>
    <row r="39" spans="2:8" s="59" customFormat="1" x14ac:dyDescent="0.2">
      <c r="B39" s="147">
        <v>2530</v>
      </c>
      <c r="C39" s="159" t="s">
        <v>548</v>
      </c>
      <c r="D39" s="149">
        <f>+D40+D41+D42</f>
        <v>157459272</v>
      </c>
      <c r="E39" s="155"/>
      <c r="F39" s="151">
        <f>+F40+F41+F42</f>
        <v>174628587</v>
      </c>
      <c r="H39" s="151">
        <f>H40+H41+H42</f>
        <v>119102183.33000001</v>
      </c>
    </row>
    <row r="40" spans="2:8" x14ac:dyDescent="0.2">
      <c r="B40" s="152">
        <v>2531</v>
      </c>
      <c r="C40" s="153" t="s">
        <v>447</v>
      </c>
      <c r="D40" s="166">
        <v>129434349</v>
      </c>
      <c r="E40" s="155"/>
      <c r="F40" s="156">
        <f>+VLOOKUP(B40,'PROYECCION (2)'!$B$3:$D$547,3,FALSE)</f>
        <v>137744598</v>
      </c>
      <c r="H40" s="156">
        <v>92514013.920000002</v>
      </c>
    </row>
    <row r="41" spans="2:8" x14ac:dyDescent="0.2">
      <c r="B41" s="152">
        <v>2534</v>
      </c>
      <c r="C41" s="153" t="s">
        <v>448</v>
      </c>
      <c r="D41" s="166">
        <v>27106923</v>
      </c>
      <c r="E41" s="155"/>
      <c r="F41" s="156">
        <f>+VLOOKUP(B41,'PROYECCION (2)'!$B$3:$D$547,3,FALSE)</f>
        <v>35924679</v>
      </c>
      <c r="H41" s="156">
        <v>26316197.539999999</v>
      </c>
    </row>
    <row r="42" spans="2:8" x14ac:dyDescent="0.2">
      <c r="B42" s="152">
        <v>2535</v>
      </c>
      <c r="C42" s="153" t="s">
        <v>449</v>
      </c>
      <c r="D42" s="166">
        <v>918000</v>
      </c>
      <c r="E42" s="155"/>
      <c r="F42" s="156">
        <f>+VLOOKUP(B42,'PROYECCION (2)'!$B$3:$D$547,3,FALSE)</f>
        <v>959310</v>
      </c>
      <c r="H42" s="156">
        <v>271971.87</v>
      </c>
    </row>
    <row r="43" spans="2:8" x14ac:dyDescent="0.2">
      <c r="B43" s="147">
        <v>2540</v>
      </c>
      <c r="C43" s="148" t="s">
        <v>549</v>
      </c>
      <c r="D43" s="149">
        <f>+D44+D45</f>
        <v>22263195</v>
      </c>
      <c r="E43" s="155"/>
      <c r="F43" s="151">
        <f>+F44+F45</f>
        <v>26120089</v>
      </c>
      <c r="H43" s="151">
        <f>H44+H45</f>
        <v>21033292.199999999</v>
      </c>
    </row>
    <row r="44" spans="2:8" x14ac:dyDescent="0.2">
      <c r="B44" s="152">
        <v>2541</v>
      </c>
      <c r="C44" s="153" t="s">
        <v>452</v>
      </c>
      <c r="D44" s="167">
        <v>8751242</v>
      </c>
      <c r="E44" s="155"/>
      <c r="F44" s="156">
        <f>+VLOOKUP(B44,'PROYECCION (2)'!$B$3:$D$547,3,FALSE)</f>
        <v>8173119</v>
      </c>
      <c r="H44" s="156">
        <v>5158171.26</v>
      </c>
    </row>
    <row r="45" spans="2:8" x14ac:dyDescent="0.2">
      <c r="B45" s="152">
        <v>2542</v>
      </c>
      <c r="C45" s="153" t="s">
        <v>453</v>
      </c>
      <c r="D45" s="167">
        <v>13511953</v>
      </c>
      <c r="E45" s="155"/>
      <c r="F45" s="156">
        <f>+VLOOKUP(B45,'PROYECCION (2)'!$B$3:$D$547,3,FALSE)</f>
        <v>17946970</v>
      </c>
      <c r="H45" s="156">
        <v>15875120.939999999</v>
      </c>
    </row>
    <row r="46" spans="2:8" x14ac:dyDescent="0.2">
      <c r="B46" s="147">
        <v>2550</v>
      </c>
      <c r="C46" s="148" t="s">
        <v>550</v>
      </c>
      <c r="D46" s="149">
        <f>+D47+D48+D49</f>
        <v>995699</v>
      </c>
      <c r="E46" s="155"/>
      <c r="F46" s="151">
        <f>+F47+F48+F49</f>
        <v>737954</v>
      </c>
      <c r="H46" s="151">
        <f>H47+H48</f>
        <v>555772.82000000007</v>
      </c>
    </row>
    <row r="47" spans="2:8" x14ac:dyDescent="0.2">
      <c r="B47" s="152">
        <v>2551</v>
      </c>
      <c r="C47" s="153" t="s">
        <v>454</v>
      </c>
      <c r="D47" s="154">
        <v>887257</v>
      </c>
      <c r="E47" s="155"/>
      <c r="F47" s="156">
        <f>+VLOOKUP(B47,'PROYECCION (2)'!$B$3:$D$547,3,FALSE)</f>
        <v>662507</v>
      </c>
      <c r="H47" s="156">
        <v>219820</v>
      </c>
    </row>
    <row r="48" spans="2:8" x14ac:dyDescent="0.2">
      <c r="B48" s="152">
        <v>2552</v>
      </c>
      <c r="C48" s="153" t="s">
        <v>455</v>
      </c>
      <c r="D48" s="154">
        <v>14252</v>
      </c>
      <c r="E48" s="155"/>
      <c r="F48" s="156">
        <f>+VLOOKUP(B48,'PROYECCION (2)'!$B$3:$D$547,3,FALSE)</f>
        <v>75447</v>
      </c>
      <c r="H48" s="156">
        <v>335952.82</v>
      </c>
    </row>
    <row r="49" spans="2:8" x14ac:dyDescent="0.2">
      <c r="B49" s="152">
        <v>2553</v>
      </c>
      <c r="C49" s="153" t="s">
        <v>456</v>
      </c>
      <c r="D49" s="154">
        <v>94190</v>
      </c>
      <c r="E49" s="155"/>
      <c r="F49" s="156">
        <f>+VLOOKUP(B49,'PROYECCION (2)'!$B$3:$D$547,3,FALSE)</f>
        <v>0</v>
      </c>
      <c r="H49" s="156">
        <v>0</v>
      </c>
    </row>
    <row r="50" spans="2:8" x14ac:dyDescent="0.2">
      <c r="B50" s="147">
        <v>2600</v>
      </c>
      <c r="C50" s="158" t="s">
        <v>11</v>
      </c>
      <c r="D50" s="168">
        <f>+D51</f>
        <v>485000</v>
      </c>
      <c r="E50" s="155"/>
      <c r="F50" s="169">
        <f>+F51</f>
        <v>454361</v>
      </c>
      <c r="H50" s="169">
        <f>H51</f>
        <v>228930.03</v>
      </c>
    </row>
    <row r="51" spans="2:8" x14ac:dyDescent="0.2">
      <c r="B51" s="170">
        <v>2610</v>
      </c>
      <c r="C51" s="171" t="s">
        <v>11</v>
      </c>
      <c r="D51" s="168">
        <f>SUM(D52:D52)</f>
        <v>485000</v>
      </c>
      <c r="E51" s="155"/>
      <c r="F51" s="169">
        <f>+F52</f>
        <v>454361</v>
      </c>
      <c r="H51" s="169">
        <f>H52</f>
        <v>228930.03</v>
      </c>
    </row>
    <row r="52" spans="2:8" x14ac:dyDescent="0.2">
      <c r="B52" s="152">
        <v>2611</v>
      </c>
      <c r="C52" s="172" t="s">
        <v>457</v>
      </c>
      <c r="D52" s="154">
        <v>485000</v>
      </c>
      <c r="E52" s="155"/>
      <c r="F52" s="156">
        <f>+VLOOKUP(B52,'PROYECCION (2)'!$B$3:$D$547,3,FALSE)</f>
        <v>454361</v>
      </c>
      <c r="H52" s="156">
        <v>228930.03</v>
      </c>
    </row>
    <row r="53" spans="2:8" s="59" customFormat="1" x14ac:dyDescent="0.2">
      <c r="B53" s="147">
        <v>2700</v>
      </c>
      <c r="C53" s="158" t="s">
        <v>12</v>
      </c>
      <c r="D53" s="149">
        <f>+D54+D57</f>
        <v>276154</v>
      </c>
      <c r="E53" s="155"/>
      <c r="F53" s="151">
        <f>+F54+F57+F59+F61</f>
        <v>232317</v>
      </c>
      <c r="H53" s="151">
        <f>H54+H57+H59+H61</f>
        <v>124702.34</v>
      </c>
    </row>
    <row r="54" spans="2:8" s="59" customFormat="1" x14ac:dyDescent="0.2">
      <c r="B54" s="147">
        <v>2710</v>
      </c>
      <c r="C54" s="158" t="s">
        <v>551</v>
      </c>
      <c r="D54" s="149">
        <f>+D55+D56</f>
        <v>271017</v>
      </c>
      <c r="E54" s="155"/>
      <c r="F54" s="151">
        <f>+F55+F56</f>
        <v>227679</v>
      </c>
      <c r="H54" s="151">
        <f>H55+H56</f>
        <v>122080.73999999999</v>
      </c>
    </row>
    <row r="55" spans="2:8" x14ac:dyDescent="0.2">
      <c r="B55" s="152">
        <v>2711</v>
      </c>
      <c r="C55" s="153" t="s">
        <v>461</v>
      </c>
      <c r="D55" s="154">
        <v>255000</v>
      </c>
      <c r="E55" s="155" t="s">
        <v>462</v>
      </c>
      <c r="F55" s="156">
        <f>+VLOOKUP(B55,'PROYECCION (2)'!$B$3:$D$547,3,FALSE)</f>
        <v>211451</v>
      </c>
      <c r="H55" s="156">
        <v>116988.34</v>
      </c>
    </row>
    <row r="56" spans="2:8" x14ac:dyDescent="0.2">
      <c r="B56" s="152">
        <v>2712</v>
      </c>
      <c r="C56" s="153" t="s">
        <v>463</v>
      </c>
      <c r="D56" s="154">
        <v>16017</v>
      </c>
      <c r="E56" s="155" t="s">
        <v>464</v>
      </c>
      <c r="F56" s="156">
        <f>+VLOOKUP(B56,'PROYECCION (2)'!$B$3:$D$547,3,FALSE)</f>
        <v>16228</v>
      </c>
      <c r="H56" s="156">
        <v>5092.3999999999996</v>
      </c>
    </row>
    <row r="57" spans="2:8" x14ac:dyDescent="0.2">
      <c r="B57" s="147">
        <v>2720</v>
      </c>
      <c r="C57" s="148" t="s">
        <v>552</v>
      </c>
      <c r="D57" s="149">
        <f>+D58</f>
        <v>5137</v>
      </c>
      <c r="E57" s="155"/>
      <c r="F57" s="151">
        <f>+F58</f>
        <v>3135</v>
      </c>
      <c r="H57" s="156">
        <v>0</v>
      </c>
    </row>
    <row r="58" spans="2:8" x14ac:dyDescent="0.2">
      <c r="B58" s="152">
        <v>2721</v>
      </c>
      <c r="C58" s="153" t="s">
        <v>465</v>
      </c>
      <c r="D58" s="154">
        <v>5137</v>
      </c>
      <c r="E58" s="155" t="s">
        <v>466</v>
      </c>
      <c r="F58" s="156">
        <f>+VLOOKUP(B58,'PROYECCION (2)'!$B$3:$D$547,3,FALSE)</f>
        <v>3135</v>
      </c>
      <c r="H58" s="156">
        <v>0</v>
      </c>
    </row>
    <row r="59" spans="2:8" x14ac:dyDescent="0.2">
      <c r="B59" s="147">
        <v>2740</v>
      </c>
      <c r="C59" s="158" t="s">
        <v>593</v>
      </c>
      <c r="D59" s="154"/>
      <c r="E59" s="155"/>
      <c r="F59" s="151">
        <f>+F60</f>
        <v>0</v>
      </c>
      <c r="H59" s="151"/>
    </row>
    <row r="60" spans="2:8" x14ac:dyDescent="0.2">
      <c r="B60" s="152">
        <v>2741</v>
      </c>
      <c r="C60" s="172" t="s">
        <v>593</v>
      </c>
      <c r="D60" s="154"/>
      <c r="E60" s="155"/>
      <c r="F60" s="156">
        <f>+VLOOKUP(B60,'PROYECCION (2)'!$B$3:$D$547,3,FALSE)</f>
        <v>0</v>
      </c>
      <c r="H60" s="156">
        <v>0</v>
      </c>
    </row>
    <row r="61" spans="2:8" x14ac:dyDescent="0.2">
      <c r="B61" s="147">
        <v>2750</v>
      </c>
      <c r="C61" s="158" t="s">
        <v>594</v>
      </c>
      <c r="D61" s="173"/>
      <c r="E61" s="150"/>
      <c r="F61" s="151">
        <f>+F62</f>
        <v>1503</v>
      </c>
      <c r="H61" s="151">
        <f>H62</f>
        <v>2621.6</v>
      </c>
    </row>
    <row r="62" spans="2:8" x14ac:dyDescent="0.2">
      <c r="B62" s="152">
        <v>2751</v>
      </c>
      <c r="C62" s="172" t="s">
        <v>595</v>
      </c>
      <c r="D62" s="154"/>
      <c r="E62" s="155"/>
      <c r="F62" s="156">
        <f>+VLOOKUP(B62,'PROYECCION (2)'!$B$3:$D$547,3,FALSE)</f>
        <v>1503</v>
      </c>
      <c r="H62" s="156">
        <v>2621.6</v>
      </c>
    </row>
    <row r="63" spans="2:8" s="59" customFormat="1" x14ac:dyDescent="0.2">
      <c r="B63" s="147">
        <v>2900</v>
      </c>
      <c r="C63" s="158" t="s">
        <v>13</v>
      </c>
      <c r="D63" s="149">
        <f>+D64+D66+D68+D70+D73+D82</f>
        <v>708403</v>
      </c>
      <c r="E63" s="155"/>
      <c r="F63" s="151">
        <f>+F64+F66+F68+F70+F73+F78+F80+F82</f>
        <v>397340</v>
      </c>
      <c r="H63" s="151">
        <f>H64+H66+H68+H70+H73+H78</f>
        <v>199314.36</v>
      </c>
    </row>
    <row r="64" spans="2:8" s="59" customFormat="1" x14ac:dyDescent="0.2">
      <c r="B64" s="147">
        <v>2910</v>
      </c>
      <c r="C64" s="158" t="s">
        <v>553</v>
      </c>
      <c r="D64" s="149">
        <f>+D65</f>
        <v>99365</v>
      </c>
      <c r="E64" s="155"/>
      <c r="F64" s="151">
        <f>+F65</f>
        <v>85074</v>
      </c>
      <c r="H64" s="151">
        <f>H65</f>
        <v>37952.53</v>
      </c>
    </row>
    <row r="65" spans="2:11" x14ac:dyDescent="0.2">
      <c r="B65" s="152">
        <v>2911</v>
      </c>
      <c r="C65" s="153" t="s">
        <v>467</v>
      </c>
      <c r="D65" s="154">
        <v>99365</v>
      </c>
      <c r="E65" s="155" t="s">
        <v>468</v>
      </c>
      <c r="F65" s="156">
        <f>+VLOOKUP(B65,'PROYECCION (2)'!$B$3:$D$547,3,FALSE)</f>
        <v>85074</v>
      </c>
      <c r="H65" s="156">
        <v>37952.53</v>
      </c>
    </row>
    <row r="66" spans="2:11" x14ac:dyDescent="0.2">
      <c r="B66" s="147">
        <v>2920</v>
      </c>
      <c r="C66" s="148" t="s">
        <v>554</v>
      </c>
      <c r="D66" s="149">
        <f>+D67</f>
        <v>615</v>
      </c>
      <c r="E66" s="155"/>
      <c r="F66" s="151">
        <f>+F67</f>
        <v>680</v>
      </c>
      <c r="H66" s="151">
        <f>H67</f>
        <v>74.63</v>
      </c>
    </row>
    <row r="67" spans="2:11" x14ac:dyDescent="0.2">
      <c r="B67" s="152">
        <v>2921</v>
      </c>
      <c r="C67" s="153" t="s">
        <v>469</v>
      </c>
      <c r="D67" s="154">
        <v>615</v>
      </c>
      <c r="E67" s="155" t="s">
        <v>470</v>
      </c>
      <c r="F67" s="156">
        <f>+VLOOKUP(B67,'PROYECCION (2)'!$B$3:$D$547,3,FALSE)</f>
        <v>680</v>
      </c>
      <c r="H67" s="156">
        <v>74.63</v>
      </c>
    </row>
    <row r="68" spans="2:11" ht="20.25" x14ac:dyDescent="0.2">
      <c r="B68" s="147">
        <v>2930</v>
      </c>
      <c r="C68" s="148" t="s">
        <v>555</v>
      </c>
      <c r="D68" s="149">
        <f>+D69</f>
        <v>20000</v>
      </c>
      <c r="E68" s="155"/>
      <c r="F68" s="151">
        <f>+F69</f>
        <v>11929</v>
      </c>
      <c r="H68" s="151">
        <f>H69</f>
        <v>0</v>
      </c>
    </row>
    <row r="69" spans="2:11" x14ac:dyDescent="0.2">
      <c r="B69" s="152">
        <v>2931</v>
      </c>
      <c r="C69" s="153" t="s">
        <v>471</v>
      </c>
      <c r="D69" s="154">
        <v>20000</v>
      </c>
      <c r="E69" s="155" t="s">
        <v>472</v>
      </c>
      <c r="F69" s="156">
        <f>+VLOOKUP(B69,'PROYECCION (2)'!$B$3:$D$547,3,FALSE)</f>
        <v>11929</v>
      </c>
      <c r="H69" s="156">
        <v>0</v>
      </c>
    </row>
    <row r="70" spans="2:11" ht="20.25" x14ac:dyDescent="0.2">
      <c r="B70" s="147">
        <v>2940</v>
      </c>
      <c r="C70" s="148" t="s">
        <v>556</v>
      </c>
      <c r="D70" s="149">
        <f>+D71+D72</f>
        <v>370817</v>
      </c>
      <c r="E70" s="161" t="s">
        <v>588</v>
      </c>
      <c r="F70" s="151">
        <f>+F71+F72</f>
        <v>196440</v>
      </c>
      <c r="H70" s="151">
        <f>H71+H72</f>
        <v>110232.39</v>
      </c>
    </row>
    <row r="71" spans="2:11" x14ac:dyDescent="0.2">
      <c r="B71" s="152">
        <v>2941</v>
      </c>
      <c r="C71" s="153" t="s">
        <v>475</v>
      </c>
      <c r="D71" s="154">
        <v>226066</v>
      </c>
      <c r="E71" s="155" t="s">
        <v>426</v>
      </c>
      <c r="F71" s="156">
        <f>+VLOOKUP(B71,'PROYECCION (2)'!$B$3:$D$547,3,FALSE)</f>
        <v>69177</v>
      </c>
      <c r="H71" s="156">
        <v>27687.58</v>
      </c>
    </row>
    <row r="72" spans="2:11" x14ac:dyDescent="0.2">
      <c r="B72" s="152">
        <v>2942</v>
      </c>
      <c r="C72" s="153" t="s">
        <v>476</v>
      </c>
      <c r="D72" s="154">
        <v>144751</v>
      </c>
      <c r="E72" s="155" t="s">
        <v>426</v>
      </c>
      <c r="F72" s="156">
        <f>+VLOOKUP(B72,'PROYECCION (2)'!$B$3:$D$547,3,FALSE)</f>
        <v>127263</v>
      </c>
      <c r="H72" s="156">
        <v>82544.81</v>
      </c>
    </row>
    <row r="73" spans="2:11" ht="20.25" x14ac:dyDescent="0.2">
      <c r="B73" s="147">
        <v>2950</v>
      </c>
      <c r="C73" s="148" t="s">
        <v>557</v>
      </c>
      <c r="D73" s="149">
        <f>+D74+D76+D77</f>
        <v>187407</v>
      </c>
      <c r="E73" s="155"/>
      <c r="F73" s="151">
        <f>+F74+F76+F77</f>
        <v>88243</v>
      </c>
      <c r="H73" s="151">
        <f>H74+H75+H76+H77</f>
        <v>45723.45</v>
      </c>
    </row>
    <row r="74" spans="2:11" x14ac:dyDescent="0.2">
      <c r="B74" s="152">
        <v>2951</v>
      </c>
      <c r="C74" s="153" t="s">
        <v>477</v>
      </c>
      <c r="D74" s="154">
        <v>80000</v>
      </c>
      <c r="E74" s="155" t="s">
        <v>478</v>
      </c>
      <c r="F74" s="156">
        <f>+VLOOKUP(B74,'PROYECCION (2)'!$B$3:$D$547,3,FALSE)</f>
        <v>51968</v>
      </c>
      <c r="H74" s="156">
        <v>8092.01</v>
      </c>
    </row>
    <row r="75" spans="2:11" x14ac:dyDescent="0.2">
      <c r="B75" s="152">
        <v>2952</v>
      </c>
      <c r="C75" s="153" t="s">
        <v>1114</v>
      </c>
      <c r="D75" s="154"/>
      <c r="E75" s="155"/>
      <c r="F75" s="156"/>
      <c r="H75" s="156">
        <v>7135.04</v>
      </c>
    </row>
    <row r="76" spans="2:11" x14ac:dyDescent="0.2">
      <c r="B76" s="152">
        <v>2953</v>
      </c>
      <c r="C76" s="153" t="s">
        <v>479</v>
      </c>
      <c r="D76" s="154">
        <v>29287</v>
      </c>
      <c r="E76" s="155" t="s">
        <v>480</v>
      </c>
      <c r="F76" s="156">
        <f>+VLOOKUP(B76,'PROYECCION (2)'!$B$3:$D$547,3,FALSE)</f>
        <v>10098</v>
      </c>
      <c r="H76" s="156">
        <v>5568</v>
      </c>
      <c r="J76" s="58">
        <v>2952</v>
      </c>
      <c r="K76" s="58">
        <v>7135.04</v>
      </c>
    </row>
    <row r="77" spans="2:11" x14ac:dyDescent="0.2">
      <c r="B77" s="152">
        <v>2954</v>
      </c>
      <c r="C77" s="153" t="s">
        <v>481</v>
      </c>
      <c r="D77" s="154">
        <v>78120</v>
      </c>
      <c r="E77" s="155" t="s">
        <v>482</v>
      </c>
      <c r="F77" s="156">
        <f>+VLOOKUP(B77,'PROYECCION (2)'!$B$3:$D$547,3,FALSE)</f>
        <v>26177</v>
      </c>
      <c r="H77" s="156">
        <v>24928.400000000001</v>
      </c>
    </row>
    <row r="78" spans="2:11" x14ac:dyDescent="0.2">
      <c r="B78" s="147">
        <v>2960</v>
      </c>
      <c r="C78" s="148" t="s">
        <v>596</v>
      </c>
      <c r="D78" s="168"/>
      <c r="E78" s="174"/>
      <c r="F78" s="151">
        <f>+F79</f>
        <v>5374</v>
      </c>
      <c r="H78" s="151">
        <f>H79</f>
        <v>5331.36</v>
      </c>
    </row>
    <row r="79" spans="2:11" x14ac:dyDescent="0.2">
      <c r="B79" s="152">
        <v>2961</v>
      </c>
      <c r="C79" s="162" t="s">
        <v>483</v>
      </c>
      <c r="D79" s="154"/>
      <c r="E79" s="155"/>
      <c r="F79" s="156">
        <f>+VLOOKUP(B79,'PROYECCION (2)'!$B$3:$D$547,3,FALSE)</f>
        <v>5374</v>
      </c>
      <c r="H79" s="156">
        <v>5331.36</v>
      </c>
    </row>
    <row r="80" spans="2:11" x14ac:dyDescent="0.2">
      <c r="B80" s="147">
        <v>2980</v>
      </c>
      <c r="C80" s="148" t="s">
        <v>597</v>
      </c>
      <c r="D80" s="168"/>
      <c r="E80" s="174"/>
      <c r="F80" s="151">
        <f>+F81</f>
        <v>9600</v>
      </c>
      <c r="H80" s="151">
        <f>H81</f>
        <v>0</v>
      </c>
    </row>
    <row r="81" spans="2:11" x14ac:dyDescent="0.2">
      <c r="B81" s="152">
        <v>2981</v>
      </c>
      <c r="C81" s="162" t="s">
        <v>597</v>
      </c>
      <c r="D81" s="154"/>
      <c r="E81" s="155"/>
      <c r="F81" s="156">
        <f>+VLOOKUP(B81,'PROYECCION (2)'!$B$3:$D$547,3,FALSE)</f>
        <v>9600</v>
      </c>
      <c r="H81" s="156">
        <v>0</v>
      </c>
    </row>
    <row r="82" spans="2:11" x14ac:dyDescent="0.2">
      <c r="B82" s="147">
        <v>2990</v>
      </c>
      <c r="C82" s="148" t="s">
        <v>558</v>
      </c>
      <c r="D82" s="149">
        <f>+D83</f>
        <v>30199</v>
      </c>
      <c r="E82" s="155"/>
      <c r="F82" s="151">
        <f>+F83</f>
        <v>0</v>
      </c>
      <c r="H82" s="151">
        <f>H83</f>
        <v>0</v>
      </c>
    </row>
    <row r="83" spans="2:11" ht="12" thickBot="1" x14ac:dyDescent="0.25">
      <c r="B83" s="212">
        <v>2991</v>
      </c>
      <c r="C83" s="213" t="s">
        <v>485</v>
      </c>
      <c r="D83" s="214">
        <v>30199</v>
      </c>
      <c r="E83" s="215" t="s">
        <v>486</v>
      </c>
      <c r="F83" s="216">
        <f>+VLOOKUP(B83,'PROYECCION (2)'!$B$3:$D$547,3,FALSE)</f>
        <v>0</v>
      </c>
      <c r="H83" s="216">
        <v>0</v>
      </c>
    </row>
    <row r="84" spans="2:11" s="66" customFormat="1" ht="12" thickBot="1" x14ac:dyDescent="0.25">
      <c r="B84" s="138">
        <v>3000</v>
      </c>
      <c r="C84" s="175" t="s">
        <v>14</v>
      </c>
      <c r="D84" s="140" t="e">
        <f>D88+D99+D111+D113+#REF!</f>
        <v>#REF!</v>
      </c>
      <c r="E84" s="176"/>
      <c r="F84" s="140">
        <f>+F85+F88+F99+F111+F113</f>
        <v>168977315</v>
      </c>
      <c r="G84" s="58"/>
      <c r="H84" s="140">
        <f>H85+H88+H99+H111+H113</f>
        <v>119393572.91000001</v>
      </c>
    </row>
    <row r="85" spans="2:11" s="66" customFormat="1" x14ac:dyDescent="0.25">
      <c r="B85" s="142">
        <v>3100</v>
      </c>
      <c r="C85" s="205" t="s">
        <v>15</v>
      </c>
      <c r="D85" s="177" t="e">
        <f>+#REF!+D86+#REF!</f>
        <v>#REF!</v>
      </c>
      <c r="E85" s="206"/>
      <c r="F85" s="146">
        <f>+F86</f>
        <v>5970</v>
      </c>
      <c r="H85" s="146">
        <f>H86</f>
        <v>3758.4</v>
      </c>
    </row>
    <row r="86" spans="2:11" s="66" customFormat="1" x14ac:dyDescent="0.25">
      <c r="B86" s="147">
        <v>3170</v>
      </c>
      <c r="C86" s="178" t="s">
        <v>586</v>
      </c>
      <c r="D86" s="149">
        <f>+D87</f>
        <v>7150</v>
      </c>
      <c r="E86" s="207"/>
      <c r="F86" s="151">
        <f>+F87</f>
        <v>5970</v>
      </c>
      <c r="H86" s="151">
        <f>H87</f>
        <v>3758.4</v>
      </c>
    </row>
    <row r="87" spans="2:11" s="66" customFormat="1" x14ac:dyDescent="0.15">
      <c r="B87" s="179">
        <v>3172</v>
      </c>
      <c r="C87" s="180" t="s">
        <v>587</v>
      </c>
      <c r="D87" s="181">
        <v>7150</v>
      </c>
      <c r="E87" s="207"/>
      <c r="F87" s="208">
        <f>+VLOOKUP(B87,'PROYECCION (2)'!$B$3:$D$547,3,FALSE)</f>
        <v>5970</v>
      </c>
      <c r="H87" s="156">
        <v>3758.4</v>
      </c>
    </row>
    <row r="88" spans="2:11" s="59" customFormat="1" x14ac:dyDescent="0.2">
      <c r="B88" s="147">
        <v>3200</v>
      </c>
      <c r="C88" s="158" t="s">
        <v>16</v>
      </c>
      <c r="D88" s="149">
        <f>+D89+D91+D95</f>
        <v>3665274</v>
      </c>
      <c r="E88" s="155"/>
      <c r="F88" s="209">
        <f>+F89+F91+F95+F97</f>
        <v>5794351</v>
      </c>
      <c r="H88" s="151">
        <f>H89+H91+H95+H97</f>
        <v>3374494.5800000005</v>
      </c>
      <c r="J88" s="59">
        <v>3531094.58</v>
      </c>
      <c r="K88" s="203">
        <f>H88-J88</f>
        <v>-156599.99999999953</v>
      </c>
    </row>
    <row r="89" spans="2:11" s="59" customFormat="1" ht="20.25" x14ac:dyDescent="0.2">
      <c r="B89" s="147">
        <v>3230</v>
      </c>
      <c r="C89" s="158" t="s">
        <v>559</v>
      </c>
      <c r="D89" s="149">
        <f>+D90</f>
        <v>196808</v>
      </c>
      <c r="E89" s="155"/>
      <c r="F89" s="151">
        <f>+F90</f>
        <v>157273</v>
      </c>
      <c r="H89" s="151">
        <f>H90</f>
        <v>78667.350000000006</v>
      </c>
    </row>
    <row r="90" spans="2:11" x14ac:dyDescent="0.2">
      <c r="B90" s="152">
        <v>3231</v>
      </c>
      <c r="C90" s="153" t="s">
        <v>496</v>
      </c>
      <c r="D90" s="154">
        <v>196808</v>
      </c>
      <c r="E90" s="155" t="s">
        <v>497</v>
      </c>
      <c r="F90" s="156">
        <f>+VLOOKUP(B90,'PROYECCION (2)'!$B$3:$D$547,3,FALSE)</f>
        <v>157273</v>
      </c>
      <c r="H90" s="156">
        <v>78667.350000000006</v>
      </c>
    </row>
    <row r="91" spans="2:11" x14ac:dyDescent="0.2">
      <c r="B91" s="147">
        <v>3240</v>
      </c>
      <c r="C91" s="158" t="s">
        <v>560</v>
      </c>
      <c r="D91" s="149">
        <f>SUM(D92:D94)</f>
        <v>3441452</v>
      </c>
      <c r="E91" s="155"/>
      <c r="F91" s="151">
        <f>+F92+F93+F94</f>
        <v>5515985</v>
      </c>
      <c r="H91" s="151">
        <f>H92+H93+H94</f>
        <v>3292838.24</v>
      </c>
    </row>
    <row r="92" spans="2:11" x14ac:dyDescent="0.2">
      <c r="B92" s="152">
        <v>3241</v>
      </c>
      <c r="C92" s="153" t="s">
        <v>498</v>
      </c>
      <c r="D92" s="154">
        <v>2369116</v>
      </c>
      <c r="E92" s="155"/>
      <c r="F92" s="156">
        <f>+VLOOKUP(B92,'PROYECCION (2)'!$B$3:$D$547,3,FALSE)</f>
        <v>4427650</v>
      </c>
      <c r="H92" s="156">
        <v>3018695.66</v>
      </c>
    </row>
    <row r="93" spans="2:11" x14ac:dyDescent="0.2">
      <c r="B93" s="152">
        <v>3243</v>
      </c>
      <c r="C93" s="153" t="s">
        <v>499</v>
      </c>
      <c r="D93" s="154">
        <v>154336</v>
      </c>
      <c r="E93" s="155"/>
      <c r="F93" s="156">
        <f>+VLOOKUP(B93,'PROYECCION (2)'!$B$3:$D$547,3,FALSE)</f>
        <v>129025</v>
      </c>
      <c r="H93" s="156">
        <v>0</v>
      </c>
    </row>
    <row r="94" spans="2:11" x14ac:dyDescent="0.2">
      <c r="B94" s="152">
        <v>3244</v>
      </c>
      <c r="C94" s="153" t="s">
        <v>500</v>
      </c>
      <c r="D94" s="167">
        <v>918000</v>
      </c>
      <c r="E94" s="155"/>
      <c r="F94" s="156">
        <f>+VLOOKUP(B94,'PROYECCION (2)'!$B$3:$D$547,3,FALSE)</f>
        <v>959310</v>
      </c>
      <c r="H94" s="156">
        <v>274142.58</v>
      </c>
    </row>
    <row r="95" spans="2:11" x14ac:dyDescent="0.2">
      <c r="B95" s="147">
        <v>3270</v>
      </c>
      <c r="C95" s="158" t="s">
        <v>561</v>
      </c>
      <c r="D95" s="149">
        <f>+D96</f>
        <v>27014</v>
      </c>
      <c r="E95" s="155"/>
      <c r="F95" s="151">
        <f>+F96</f>
        <v>77524</v>
      </c>
      <c r="H95" s="151">
        <f>H96</f>
        <v>2988.99</v>
      </c>
    </row>
    <row r="96" spans="2:11" x14ac:dyDescent="0.2">
      <c r="B96" s="152">
        <v>3271</v>
      </c>
      <c r="C96" s="153" t="s">
        <v>503</v>
      </c>
      <c r="D96" s="154">
        <v>27014</v>
      </c>
      <c r="E96" s="155" t="s">
        <v>504</v>
      </c>
      <c r="F96" s="156">
        <f>+VLOOKUP(B96,'PROYECCION (2)'!$B$3:$D$547,3,FALSE)</f>
        <v>77524</v>
      </c>
      <c r="H96" s="156">
        <v>2988.99</v>
      </c>
    </row>
    <row r="97" spans="2:11" x14ac:dyDescent="0.2">
      <c r="B97" s="147">
        <v>3290</v>
      </c>
      <c r="C97" s="158" t="s">
        <v>604</v>
      </c>
      <c r="D97" s="160"/>
      <c r="E97" s="161"/>
      <c r="F97" s="151">
        <f>+F98</f>
        <v>43569</v>
      </c>
      <c r="H97" s="151">
        <f>H98</f>
        <v>0</v>
      </c>
    </row>
    <row r="98" spans="2:11" x14ac:dyDescent="0.2">
      <c r="B98" s="152">
        <v>3291</v>
      </c>
      <c r="C98" s="172" t="s">
        <v>603</v>
      </c>
      <c r="D98" s="154"/>
      <c r="E98" s="155"/>
      <c r="F98" s="182">
        <f>+VLOOKUP(B98,'PROYECCION (2)'!$B$3:$D$547,3,FALSE)</f>
        <v>43569</v>
      </c>
      <c r="H98" s="182">
        <v>0</v>
      </c>
    </row>
    <row r="99" spans="2:11" s="59" customFormat="1" x14ac:dyDescent="0.2">
      <c r="B99" s="147">
        <v>3300</v>
      </c>
      <c r="C99" s="158" t="s">
        <v>17</v>
      </c>
      <c r="D99" s="149">
        <f>+D100+D102</f>
        <v>209007463</v>
      </c>
      <c r="E99" s="155"/>
      <c r="F99" s="151">
        <f>+F100+F102</f>
        <v>159588270</v>
      </c>
      <c r="H99" s="151">
        <f>H100+H102</f>
        <v>114473054.63000001</v>
      </c>
      <c r="J99" s="59">
        <v>116901958.45</v>
      </c>
      <c r="K99" s="203">
        <f>H99-J99</f>
        <v>-2428903.8199999928</v>
      </c>
    </row>
    <row r="100" spans="2:11" s="59" customFormat="1" ht="20.25" x14ac:dyDescent="0.2">
      <c r="B100" s="147">
        <v>3360</v>
      </c>
      <c r="C100" s="158" t="s">
        <v>562</v>
      </c>
      <c r="D100" s="149">
        <f>+D101</f>
        <v>142963</v>
      </c>
      <c r="E100" s="155"/>
      <c r="F100" s="151">
        <f>+F101</f>
        <v>172610</v>
      </c>
      <c r="H100" s="151">
        <f>H101</f>
        <v>61341.51</v>
      </c>
    </row>
    <row r="101" spans="2:11" x14ac:dyDescent="0.2">
      <c r="B101" s="152">
        <v>3361</v>
      </c>
      <c r="C101" s="153" t="s">
        <v>505</v>
      </c>
      <c r="D101" s="154">
        <v>142963</v>
      </c>
      <c r="E101" s="155" t="s">
        <v>506</v>
      </c>
      <c r="F101" s="156">
        <f>+VLOOKUP(B101,'PROYECCION (2)'!$B$3:$D$547,3,FALSE)</f>
        <v>172610</v>
      </c>
      <c r="H101" s="156">
        <v>61341.51</v>
      </c>
    </row>
    <row r="102" spans="2:11" x14ac:dyDescent="0.2">
      <c r="B102" s="147">
        <v>3390</v>
      </c>
      <c r="C102" s="183" t="s">
        <v>563</v>
      </c>
      <c r="D102" s="149">
        <f>+D109+D110+D108+D107+D106+D105+D104+D103</f>
        <v>208864500</v>
      </c>
      <c r="E102" s="155"/>
      <c r="F102" s="151">
        <f>+F103+F104+F105+F106+F107+F108+F109+F110</f>
        <v>159415660</v>
      </c>
      <c r="H102" s="151">
        <f>H103+H104+H105+H106+H107+H108+H109+H110</f>
        <v>114411713.12</v>
      </c>
    </row>
    <row r="103" spans="2:11" x14ac:dyDescent="0.2">
      <c r="B103" s="152">
        <v>3391</v>
      </c>
      <c r="C103" s="184" t="s">
        <v>575</v>
      </c>
      <c r="D103" s="185">
        <v>2500000</v>
      </c>
      <c r="E103" s="155"/>
      <c r="F103" s="156">
        <f>+VLOOKUP(B103,'PROYECCION (2)'!$B$3:$D$547,3,FALSE)</f>
        <v>24174781</v>
      </c>
      <c r="H103" s="156">
        <v>15402714.880000001</v>
      </c>
    </row>
    <row r="104" spans="2:11" x14ac:dyDescent="0.2">
      <c r="B104" s="152">
        <v>3392</v>
      </c>
      <c r="C104" s="184" t="s">
        <v>576</v>
      </c>
      <c r="D104" s="186">
        <v>5616068</v>
      </c>
      <c r="E104" s="155"/>
      <c r="F104" s="156">
        <f>+VLOOKUP(B104,'PROYECCION (2)'!$B$3:$D$547,3,FALSE)</f>
        <v>5202272</v>
      </c>
      <c r="H104" s="156">
        <v>4607279.63</v>
      </c>
    </row>
    <row r="105" spans="2:11" x14ac:dyDescent="0.2">
      <c r="B105" s="152">
        <v>3394</v>
      </c>
      <c r="C105" s="184" t="s">
        <v>577</v>
      </c>
      <c r="D105" s="187">
        <f>150030493+25794700</f>
        <v>175825193</v>
      </c>
      <c r="E105" s="155" t="s">
        <v>590</v>
      </c>
      <c r="F105" s="156">
        <f>+VLOOKUP(B105,'PROYECCION (2)'!$B$3:$D$547,3,FALSE)</f>
        <v>109657238</v>
      </c>
      <c r="H105" s="156">
        <v>80081882.359999999</v>
      </c>
    </row>
    <row r="106" spans="2:11" x14ac:dyDescent="0.2">
      <c r="B106" s="152">
        <v>3395</v>
      </c>
      <c r="C106" s="184" t="s">
        <v>578</v>
      </c>
      <c r="D106" s="186">
        <v>352704</v>
      </c>
      <c r="E106" s="155"/>
      <c r="F106" s="156">
        <f>+VLOOKUP(B106,'PROYECCION (2)'!$B$3:$D$547,3,FALSE)</f>
        <v>92885</v>
      </c>
      <c r="H106" s="156">
        <v>2169.87</v>
      </c>
    </row>
    <row r="107" spans="2:11" x14ac:dyDescent="0.2">
      <c r="B107" s="152">
        <v>3396</v>
      </c>
      <c r="C107" s="184" t="s">
        <v>579</v>
      </c>
      <c r="D107" s="186">
        <v>7108451</v>
      </c>
      <c r="E107" s="155"/>
      <c r="F107" s="156">
        <f>+VLOOKUP(B107,'PROYECCION (2)'!$B$3:$D$547,3,FALSE)</f>
        <v>7247452</v>
      </c>
      <c r="H107" s="156">
        <v>7854358.5599999996</v>
      </c>
    </row>
    <row r="108" spans="2:11" x14ac:dyDescent="0.2">
      <c r="B108" s="152">
        <v>3397</v>
      </c>
      <c r="C108" s="184" t="s">
        <v>580</v>
      </c>
      <c r="D108" s="187">
        <v>16750926</v>
      </c>
      <c r="E108" s="155"/>
      <c r="F108" s="156">
        <f>+VLOOKUP(B108,'PROYECCION (2)'!$B$3:$D$547,3,FALSE)</f>
        <v>12290778</v>
      </c>
      <c r="H108" s="156">
        <v>5962466.2199999997</v>
      </c>
    </row>
    <row r="109" spans="2:11" x14ac:dyDescent="0.2">
      <c r="B109" s="152">
        <v>3398</v>
      </c>
      <c r="C109" s="153" t="s">
        <v>507</v>
      </c>
      <c r="D109" s="186">
        <v>15131</v>
      </c>
      <c r="E109" s="155" t="s">
        <v>508</v>
      </c>
      <c r="F109" s="156">
        <f>+VLOOKUP(B109,'PROYECCION (2)'!$B$3:$D$547,3,FALSE)</f>
        <v>13237</v>
      </c>
      <c r="H109" s="156">
        <v>56793.599999999999</v>
      </c>
    </row>
    <row r="110" spans="2:11" x14ac:dyDescent="0.2">
      <c r="B110" s="152">
        <v>3399</v>
      </c>
      <c r="C110" s="153" t="s">
        <v>509</v>
      </c>
      <c r="D110" s="186">
        <v>696027</v>
      </c>
      <c r="E110" s="155" t="s">
        <v>510</v>
      </c>
      <c r="F110" s="156">
        <f>+VLOOKUP(B110,'PROYECCION (2)'!$B$3:$D$547,3,FALSE)</f>
        <v>737017</v>
      </c>
      <c r="H110" s="156">
        <v>444048</v>
      </c>
    </row>
    <row r="111" spans="2:11" s="59" customFormat="1" x14ac:dyDescent="0.2">
      <c r="B111" s="147">
        <v>3400</v>
      </c>
      <c r="C111" s="158" t="s">
        <v>18</v>
      </c>
      <c r="D111" s="149">
        <f>D112</f>
        <v>58306</v>
      </c>
      <c r="E111" s="155"/>
      <c r="F111" s="151">
        <f>+F112</f>
        <v>60547</v>
      </c>
      <c r="H111" s="151">
        <f>H112</f>
        <v>13660.05</v>
      </c>
    </row>
    <row r="112" spans="2:11" x14ac:dyDescent="0.2">
      <c r="B112" s="152">
        <v>3451</v>
      </c>
      <c r="C112" s="188" t="s">
        <v>581</v>
      </c>
      <c r="D112" s="181">
        <v>58306</v>
      </c>
      <c r="E112" s="155"/>
      <c r="F112" s="156">
        <f>+VLOOKUP(B112,'PROYECCION (2)'!$B$3:$D$547,3,FALSE)</f>
        <v>60547</v>
      </c>
      <c r="H112" s="156">
        <v>13660.05</v>
      </c>
    </row>
    <row r="113" spans="2:8" s="59" customFormat="1" x14ac:dyDescent="0.2">
      <c r="B113" s="147">
        <v>3500</v>
      </c>
      <c r="C113" s="158" t="s">
        <v>19</v>
      </c>
      <c r="D113" s="149">
        <f>+D114+D118+D120+D125+D127+D129+D133</f>
        <v>3679806</v>
      </c>
      <c r="E113" s="155"/>
      <c r="F113" s="151">
        <f>+F114+F116+F118+F120+F125+F127+F129+F133</f>
        <v>3528177</v>
      </c>
      <c r="H113" s="151">
        <f>H114+H116+H118+H120+H125+H127+H129+H133</f>
        <v>1528605.2499999998</v>
      </c>
    </row>
    <row r="114" spans="2:8" s="59" customFormat="1" x14ac:dyDescent="0.2">
      <c r="B114" s="147">
        <v>3510</v>
      </c>
      <c r="C114" s="159" t="s">
        <v>564</v>
      </c>
      <c r="D114" s="149">
        <f>+D115</f>
        <v>250000</v>
      </c>
      <c r="E114" s="155"/>
      <c r="F114" s="151">
        <f>+F115</f>
        <v>452756</v>
      </c>
      <c r="H114" s="151">
        <f>H115</f>
        <v>65796.639999999999</v>
      </c>
    </row>
    <row r="115" spans="2:8" s="59" customFormat="1" x14ac:dyDescent="0.2">
      <c r="B115" s="152">
        <v>3511</v>
      </c>
      <c r="C115" s="153" t="s">
        <v>511</v>
      </c>
      <c r="D115" s="154">
        <v>250000</v>
      </c>
      <c r="E115" s="155" t="s">
        <v>512</v>
      </c>
      <c r="F115" s="156">
        <f>+VLOOKUP(B115,'PROYECCION (2)'!$B$3:$D$547,3,FALSE)</f>
        <v>452756</v>
      </c>
      <c r="H115" s="156">
        <v>65796.639999999999</v>
      </c>
    </row>
    <row r="116" spans="2:8" s="59" customFormat="1" ht="20.25" x14ac:dyDescent="0.2">
      <c r="B116" s="147">
        <v>3520</v>
      </c>
      <c r="C116" s="189" t="s">
        <v>598</v>
      </c>
      <c r="D116" s="168"/>
      <c r="E116" s="174"/>
      <c r="F116" s="151">
        <f>+F117</f>
        <v>3654</v>
      </c>
      <c r="H116" s="151">
        <f>H117</f>
        <v>646.33000000000004</v>
      </c>
    </row>
    <row r="117" spans="2:8" s="59" customFormat="1" x14ac:dyDescent="0.2">
      <c r="B117" s="152">
        <v>3521</v>
      </c>
      <c r="C117" s="153" t="s">
        <v>599</v>
      </c>
      <c r="D117" s="154"/>
      <c r="E117" s="155"/>
      <c r="F117" s="156">
        <f>+VLOOKUP(B117,'PROYECCION (2)'!$B$3:$D$547,3,FALSE)</f>
        <v>3654</v>
      </c>
      <c r="H117" s="156">
        <v>646.33000000000004</v>
      </c>
    </row>
    <row r="118" spans="2:8" s="59" customFormat="1" ht="20.25" x14ac:dyDescent="0.2">
      <c r="B118" s="147">
        <v>3530</v>
      </c>
      <c r="C118" s="189" t="s">
        <v>584</v>
      </c>
      <c r="D118" s="168">
        <f>+D119</f>
        <v>57267</v>
      </c>
      <c r="E118" s="155"/>
      <c r="F118" s="169">
        <f>+F119</f>
        <v>47875</v>
      </c>
      <c r="H118" s="169">
        <f>H119</f>
        <v>0</v>
      </c>
    </row>
    <row r="119" spans="2:8" s="59" customFormat="1" x14ac:dyDescent="0.2">
      <c r="B119" s="152">
        <v>3532</v>
      </c>
      <c r="C119" s="153" t="s">
        <v>583</v>
      </c>
      <c r="D119" s="154">
        <v>57267</v>
      </c>
      <c r="E119" s="155"/>
      <c r="F119" s="156">
        <f>+VLOOKUP(B119,'PROYECCION (2)'!$B$3:$D$547,3,FALSE)</f>
        <v>47875</v>
      </c>
      <c r="H119" s="156">
        <v>0</v>
      </c>
    </row>
    <row r="120" spans="2:8" s="59" customFormat="1" ht="20.25" x14ac:dyDescent="0.2">
      <c r="B120" s="147">
        <v>3540</v>
      </c>
      <c r="C120" s="159" t="s">
        <v>565</v>
      </c>
      <c r="D120" s="149">
        <f>+D121+D122+D123+D124</f>
        <v>379642</v>
      </c>
      <c r="E120" s="155"/>
      <c r="F120" s="151">
        <f>+F121+F122+F123+F124</f>
        <v>423797</v>
      </c>
      <c r="H120" s="151">
        <f>H121+H122+H123+H124</f>
        <v>49812.6</v>
      </c>
    </row>
    <row r="121" spans="2:8" s="59" customFormat="1" x14ac:dyDescent="0.2">
      <c r="B121" s="152">
        <v>3541</v>
      </c>
      <c r="C121" s="153" t="s">
        <v>513</v>
      </c>
      <c r="D121" s="154">
        <v>63644</v>
      </c>
      <c r="E121" s="155" t="s">
        <v>514</v>
      </c>
      <c r="F121" s="156">
        <f>+VLOOKUP(B121,'PROYECCION (2)'!$B$3:$D$547,3,FALSE)</f>
        <v>53207</v>
      </c>
      <c r="H121" s="156">
        <v>0</v>
      </c>
    </row>
    <row r="122" spans="2:8" s="59" customFormat="1" x14ac:dyDescent="0.2">
      <c r="B122" s="152">
        <v>3542</v>
      </c>
      <c r="C122" s="153" t="s">
        <v>515</v>
      </c>
      <c r="D122" s="154">
        <v>207998</v>
      </c>
      <c r="E122" s="155" t="s">
        <v>516</v>
      </c>
      <c r="F122" s="156">
        <f>+VLOOKUP(B122,'PROYECCION (2)'!$B$3:$D$547,3,FALSE)</f>
        <v>284637</v>
      </c>
      <c r="H122" s="156">
        <v>0</v>
      </c>
    </row>
    <row r="123" spans="2:8" s="59" customFormat="1" x14ac:dyDescent="0.2">
      <c r="B123" s="152">
        <v>3543</v>
      </c>
      <c r="C123" s="153" t="s">
        <v>517</v>
      </c>
      <c r="D123" s="154">
        <v>13000</v>
      </c>
      <c r="E123" s="155" t="s">
        <v>518</v>
      </c>
      <c r="F123" s="156">
        <f>+VLOOKUP(B123,'PROYECCION (2)'!$B$3:$D$547,3,FALSE)</f>
        <v>26313</v>
      </c>
      <c r="H123" s="156">
        <v>6417</v>
      </c>
    </row>
    <row r="124" spans="2:8" s="59" customFormat="1" x14ac:dyDescent="0.2">
      <c r="B124" s="152">
        <v>3544</v>
      </c>
      <c r="C124" s="153" t="s">
        <v>585</v>
      </c>
      <c r="D124" s="154">
        <v>95000</v>
      </c>
      <c r="E124" s="155"/>
      <c r="F124" s="156">
        <f>+VLOOKUP(B124,'PROYECCION (2)'!$B$3:$D$547,3,FALSE)</f>
        <v>59640</v>
      </c>
      <c r="H124" s="156">
        <v>43395.6</v>
      </c>
    </row>
    <row r="125" spans="2:8" s="59" customFormat="1" x14ac:dyDescent="0.2">
      <c r="B125" s="147">
        <v>3550</v>
      </c>
      <c r="C125" s="159" t="s">
        <v>566</v>
      </c>
      <c r="D125" s="149">
        <f>+D126</f>
        <v>80251</v>
      </c>
      <c r="E125" s="155"/>
      <c r="F125" s="151">
        <f>+F126</f>
        <v>49396</v>
      </c>
      <c r="H125" s="151">
        <f>H126</f>
        <v>41865.17</v>
      </c>
    </row>
    <row r="126" spans="2:8" s="59" customFormat="1" x14ac:dyDescent="0.2">
      <c r="B126" s="152">
        <v>3551</v>
      </c>
      <c r="C126" s="153" t="s">
        <v>521</v>
      </c>
      <c r="D126" s="154">
        <v>80251</v>
      </c>
      <c r="E126" s="155" t="s">
        <v>522</v>
      </c>
      <c r="F126" s="156">
        <f>+VLOOKUP(B126,'PROYECCION (2)'!$B$3:$D$547,3,FALSE)</f>
        <v>49396</v>
      </c>
      <c r="H126" s="156">
        <v>41865.17</v>
      </c>
    </row>
    <row r="127" spans="2:8" s="59" customFormat="1" ht="20.25" x14ac:dyDescent="0.2">
      <c r="B127" s="147">
        <v>3570</v>
      </c>
      <c r="C127" s="159" t="s">
        <v>567</v>
      </c>
      <c r="D127" s="149">
        <f>+D128</f>
        <v>59256</v>
      </c>
      <c r="E127" s="155"/>
      <c r="F127" s="151">
        <f>+F128</f>
        <v>49539</v>
      </c>
      <c r="H127" s="151">
        <f>H128</f>
        <v>27655.98</v>
      </c>
    </row>
    <row r="128" spans="2:8" x14ac:dyDescent="0.2">
      <c r="B128" s="152">
        <v>3571</v>
      </c>
      <c r="C128" s="153" t="s">
        <v>523</v>
      </c>
      <c r="D128" s="154">
        <v>59256</v>
      </c>
      <c r="E128" s="155" t="s">
        <v>486</v>
      </c>
      <c r="F128" s="156">
        <f>+VLOOKUP(B128,'PROYECCION (2)'!$B$3:$D$547,3,FALSE)</f>
        <v>49539</v>
      </c>
      <c r="H128" s="156">
        <v>27655.98</v>
      </c>
    </row>
    <row r="129" spans="2:8" x14ac:dyDescent="0.2">
      <c r="B129" s="147">
        <v>3580</v>
      </c>
      <c r="C129" s="159" t="s">
        <v>568</v>
      </c>
      <c r="D129" s="149">
        <f>+D130+D131+D132</f>
        <v>2829181</v>
      </c>
      <c r="E129" s="155"/>
      <c r="F129" s="151">
        <f>+F130+F131+F132</f>
        <v>2490089</v>
      </c>
      <c r="H129" s="151">
        <f>H130+H131+H132</f>
        <v>1337028.5299999998</v>
      </c>
    </row>
    <row r="130" spans="2:8" x14ac:dyDescent="0.2">
      <c r="B130" s="152">
        <v>3581</v>
      </c>
      <c r="C130" s="153" t="s">
        <v>524</v>
      </c>
      <c r="D130" s="154">
        <v>180000</v>
      </c>
      <c r="E130" s="155" t="s">
        <v>525</v>
      </c>
      <c r="F130" s="156">
        <f>+VLOOKUP(B130,'PROYECCION (2)'!$B$3:$D$547,3,FALSE)</f>
        <v>147967</v>
      </c>
      <c r="H130" s="156">
        <v>58346.96</v>
      </c>
    </row>
    <row r="131" spans="2:8" x14ac:dyDescent="0.2">
      <c r="B131" s="152">
        <v>3582</v>
      </c>
      <c r="C131" s="153" t="s">
        <v>526</v>
      </c>
      <c r="D131" s="167">
        <v>2582712</v>
      </c>
      <c r="E131" s="155" t="s">
        <v>527</v>
      </c>
      <c r="F131" s="156">
        <f>+VLOOKUP(B131,'PROYECCION (2)'!$B$3:$D$547,3,FALSE)</f>
        <v>2311703</v>
      </c>
      <c r="H131" s="156">
        <v>1241957.1299999999</v>
      </c>
    </row>
    <row r="132" spans="2:8" x14ac:dyDescent="0.2">
      <c r="B132" s="152">
        <v>3583</v>
      </c>
      <c r="C132" s="153" t="s">
        <v>528</v>
      </c>
      <c r="D132" s="154">
        <v>66469</v>
      </c>
      <c r="E132" s="155" t="s">
        <v>529</v>
      </c>
      <c r="F132" s="156">
        <f>+VLOOKUP(B132,'PROYECCION (2)'!$B$3:$D$547,3,FALSE)</f>
        <v>30419</v>
      </c>
      <c r="H132" s="156">
        <v>36724.44</v>
      </c>
    </row>
    <row r="133" spans="2:8" x14ac:dyDescent="0.2">
      <c r="B133" s="147">
        <v>3590</v>
      </c>
      <c r="C133" s="159" t="s">
        <v>569</v>
      </c>
      <c r="D133" s="149">
        <f>+D134</f>
        <v>24209</v>
      </c>
      <c r="E133" s="155"/>
      <c r="F133" s="151">
        <f>+F134</f>
        <v>11071</v>
      </c>
      <c r="H133" s="151">
        <f>H134</f>
        <v>5800</v>
      </c>
    </row>
    <row r="134" spans="2:8" ht="12" thickBot="1" x14ac:dyDescent="0.25">
      <c r="B134" s="212">
        <v>3591</v>
      </c>
      <c r="C134" s="213" t="s">
        <v>530</v>
      </c>
      <c r="D134" s="214">
        <v>24209</v>
      </c>
      <c r="E134" s="215" t="s">
        <v>531</v>
      </c>
      <c r="F134" s="216">
        <f>+VLOOKUP(B134,'PROYECCION (2)'!$B$3:$D$547,3,FALSE)</f>
        <v>11071</v>
      </c>
      <c r="H134" s="216">
        <v>5800</v>
      </c>
    </row>
    <row r="135" spans="2:8" s="66" customFormat="1" ht="12" thickBot="1" x14ac:dyDescent="0.2">
      <c r="B135" s="138">
        <v>5000</v>
      </c>
      <c r="C135" s="218" t="s">
        <v>22</v>
      </c>
      <c r="D135" s="219">
        <f>+D136+D141</f>
        <v>305000</v>
      </c>
      <c r="E135" s="220"/>
      <c r="F135" s="140">
        <f>+F136+F141+F143</f>
        <v>691533</v>
      </c>
      <c r="H135" s="140">
        <f>H136+H141+H143</f>
        <v>479868.2</v>
      </c>
    </row>
    <row r="136" spans="2:8" s="66" customFormat="1" x14ac:dyDescent="0.15">
      <c r="B136" s="142">
        <v>5100</v>
      </c>
      <c r="C136" s="143" t="s">
        <v>537</v>
      </c>
      <c r="D136" s="144">
        <f>+D137+D139</f>
        <v>215000</v>
      </c>
      <c r="E136" s="217"/>
      <c r="F136" s="146">
        <f>+F137+F139</f>
        <v>551970</v>
      </c>
      <c r="H136" s="146">
        <f>H137+H139</f>
        <v>185557.8</v>
      </c>
    </row>
    <row r="137" spans="2:8" s="66" customFormat="1" x14ac:dyDescent="0.15">
      <c r="B137" s="147">
        <v>5110</v>
      </c>
      <c r="C137" s="158" t="s">
        <v>570</v>
      </c>
      <c r="D137" s="149">
        <f>+D138</f>
        <v>50000</v>
      </c>
      <c r="E137" s="155"/>
      <c r="F137" s="151">
        <f>+F138</f>
        <v>33418</v>
      </c>
      <c r="H137" s="151">
        <f>H138</f>
        <v>4099</v>
      </c>
    </row>
    <row r="138" spans="2:8" x14ac:dyDescent="0.2">
      <c r="B138" s="152">
        <v>5111</v>
      </c>
      <c r="C138" s="153" t="s">
        <v>538</v>
      </c>
      <c r="D138" s="154">
        <v>50000</v>
      </c>
      <c r="E138" s="155"/>
      <c r="F138" s="156">
        <f>+VLOOKUP(B138,'PROYECCION (2)'!$B$3:$D$547,3,FALSE)</f>
        <v>33418</v>
      </c>
      <c r="H138" s="156">
        <v>4099</v>
      </c>
    </row>
    <row r="139" spans="2:8" x14ac:dyDescent="0.2">
      <c r="B139" s="147">
        <v>5150</v>
      </c>
      <c r="C139" s="159" t="s">
        <v>571</v>
      </c>
      <c r="D139" s="149">
        <f>+D140</f>
        <v>165000</v>
      </c>
      <c r="E139" s="155"/>
      <c r="F139" s="151">
        <f>+F140</f>
        <v>518552</v>
      </c>
      <c r="H139" s="151">
        <f>H140</f>
        <v>181458.8</v>
      </c>
    </row>
    <row r="140" spans="2:8" x14ac:dyDescent="0.2">
      <c r="B140" s="152">
        <v>5151</v>
      </c>
      <c r="C140" s="153" t="s">
        <v>539</v>
      </c>
      <c r="D140" s="154">
        <v>165000</v>
      </c>
      <c r="E140" s="155" t="s">
        <v>589</v>
      </c>
      <c r="F140" s="190">
        <f>+VLOOKUP(B140,'PROYECCION (2)'!$B$3:$D$547,3,FALSE)</f>
        <v>518552</v>
      </c>
      <c r="H140" s="190">
        <v>181458.8</v>
      </c>
    </row>
    <row r="141" spans="2:8" s="59" customFormat="1" x14ac:dyDescent="0.2">
      <c r="B141" s="147">
        <v>5300</v>
      </c>
      <c r="C141" s="158" t="s">
        <v>23</v>
      </c>
      <c r="D141" s="149">
        <f>+D142</f>
        <v>90000</v>
      </c>
      <c r="E141" s="155"/>
      <c r="F141" s="151">
        <f>+F142</f>
        <v>98349</v>
      </c>
      <c r="H141" s="151">
        <f>H142</f>
        <v>294310.40000000002</v>
      </c>
    </row>
    <row r="142" spans="2:8" x14ac:dyDescent="0.2">
      <c r="B142" s="152">
        <v>5314</v>
      </c>
      <c r="C142" s="153" t="s">
        <v>540</v>
      </c>
      <c r="D142" s="191">
        <v>90000</v>
      </c>
      <c r="E142" s="155"/>
      <c r="F142" s="156">
        <f>+VLOOKUP(B142,'PROYECCION (2)'!$B$3:$D$547,3,FALSE)</f>
        <v>98349</v>
      </c>
      <c r="H142" s="156">
        <v>294310.40000000002</v>
      </c>
    </row>
    <row r="143" spans="2:8" x14ac:dyDescent="0.2">
      <c r="B143" s="147">
        <v>5600</v>
      </c>
      <c r="C143" s="189" t="s">
        <v>600</v>
      </c>
      <c r="D143" s="149"/>
      <c r="E143" s="210"/>
      <c r="F143" s="192">
        <f>+F144</f>
        <v>41214</v>
      </c>
      <c r="H143" s="192">
        <f>H144</f>
        <v>0</v>
      </c>
    </row>
    <row r="144" spans="2:8" ht="20.25" x14ac:dyDescent="0.2">
      <c r="B144" s="170">
        <v>5640</v>
      </c>
      <c r="C144" s="193" t="s">
        <v>601</v>
      </c>
      <c r="D144" s="194"/>
      <c r="E144" s="211"/>
      <c r="F144" s="195">
        <f>+F145</f>
        <v>41214</v>
      </c>
      <c r="H144" s="195">
        <f>H145</f>
        <v>0</v>
      </c>
    </row>
    <row r="145" spans="2:8" x14ac:dyDescent="0.2">
      <c r="B145" s="152">
        <v>5641</v>
      </c>
      <c r="C145" s="153" t="s">
        <v>602</v>
      </c>
      <c r="D145" s="191"/>
      <c r="F145" s="156">
        <f>+VLOOKUP(B145,'PROYECCION (2)'!$B$3:$D$547,3,FALSE)</f>
        <v>41214</v>
      </c>
      <c r="H145" s="156">
        <v>0</v>
      </c>
    </row>
    <row r="146" spans="2:8" ht="12" thickBot="1" x14ac:dyDescent="0.25">
      <c r="B146" s="196"/>
      <c r="C146" s="197" t="s">
        <v>572</v>
      </c>
      <c r="D146" s="198" t="e">
        <f>+D135+D84+D10</f>
        <v>#REF!</v>
      </c>
      <c r="E146" s="199"/>
      <c r="F146" s="200">
        <f>+F135+F84+F10</f>
        <v>373000970</v>
      </c>
      <c r="H146" s="200">
        <f>H135+H84+H10</f>
        <v>261480147.03000003</v>
      </c>
    </row>
    <row r="147" spans="2:8" x14ac:dyDescent="0.2">
      <c r="C147" s="201"/>
    </row>
    <row r="149" spans="2:8" x14ac:dyDescent="0.2">
      <c r="C149" s="133"/>
    </row>
    <row r="150" spans="2:8" x14ac:dyDescent="0.2">
      <c r="C150" s="133" t="s">
        <v>1111</v>
      </c>
    </row>
    <row r="151" spans="2:8" x14ac:dyDescent="0.2">
      <c r="C151" s="133"/>
    </row>
    <row r="153" spans="2:8" x14ac:dyDescent="0.2">
      <c r="C153" s="132" t="s">
        <v>1116</v>
      </c>
    </row>
    <row r="154" spans="2:8" x14ac:dyDescent="0.2">
      <c r="C154" s="132" t="s">
        <v>1113</v>
      </c>
    </row>
  </sheetData>
  <mergeCells count="2">
    <mergeCell ref="B7:E7"/>
    <mergeCell ref="B6:E6"/>
  </mergeCells>
  <printOptions horizontalCentered="1"/>
  <pageMargins left="0.25" right="0.25" top="0.42645833333333333" bottom="0.47281250000000002" header="0.3" footer="0.3"/>
  <pageSetup scale="8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4046-D272-48EE-90A0-626B521FA58C}">
  <dimension ref="A1:D608"/>
  <sheetViews>
    <sheetView zoomScale="85" zoomScaleNormal="85" workbookViewId="0">
      <pane xSplit="3" ySplit="3" topLeftCell="D4" activePane="bottomRight" state="frozen"/>
      <selection pane="topRight" activeCell="G1" sqref="G1"/>
      <selection pane="bottomLeft" activeCell="A3" sqref="A3"/>
      <selection pane="bottomRight" activeCell="D11" sqref="D11"/>
    </sheetView>
  </sheetViews>
  <sheetFormatPr baseColWidth="10" defaultColWidth="11.140625" defaultRowHeight="15" customHeight="1" x14ac:dyDescent="0.25"/>
  <cols>
    <col min="1" max="1" width="5.5703125" style="112" bestFit="1" customWidth="1"/>
    <col min="2" max="2" width="12.7109375" style="112" customWidth="1"/>
    <col min="3" max="3" width="41.140625" style="112" customWidth="1"/>
    <col min="4" max="4" width="15.28515625" style="112" bestFit="1" customWidth="1"/>
    <col min="5" max="16384" width="11.140625" style="112"/>
  </cols>
  <sheetData>
    <row r="1" spans="1:4" ht="24" customHeight="1" x14ac:dyDescent="0.25">
      <c r="A1" s="112">
        <v>1</v>
      </c>
      <c r="B1" s="112">
        <v>2</v>
      </c>
    </row>
    <row r="2" spans="1:4" ht="24" customHeight="1" x14ac:dyDescent="0.35">
      <c r="D2" s="128"/>
    </row>
    <row r="3" spans="1:4" ht="61.9" customHeight="1" x14ac:dyDescent="0.3">
      <c r="A3" s="127" t="s">
        <v>1109</v>
      </c>
      <c r="B3" s="126" t="s">
        <v>573</v>
      </c>
      <c r="C3" s="126" t="s">
        <v>1108</v>
      </c>
      <c r="D3" s="125" t="s">
        <v>1107</v>
      </c>
    </row>
    <row r="4" spans="1:4" ht="13.15" customHeight="1" x14ac:dyDescent="0.25">
      <c r="A4" s="112">
        <v>1</v>
      </c>
      <c r="B4" s="121">
        <v>1000</v>
      </c>
      <c r="C4" s="121" t="s">
        <v>1106</v>
      </c>
      <c r="D4" s="119"/>
    </row>
    <row r="5" spans="1:4" ht="22.5" x14ac:dyDescent="0.25">
      <c r="A5" s="112">
        <v>2</v>
      </c>
      <c r="B5" s="118">
        <v>1100</v>
      </c>
      <c r="C5" s="118" t="s">
        <v>1105</v>
      </c>
      <c r="D5" s="118">
        <v>0</v>
      </c>
    </row>
    <row r="6" spans="1:4" x14ac:dyDescent="0.25">
      <c r="A6" s="112">
        <v>3</v>
      </c>
      <c r="B6" s="117">
        <v>1110</v>
      </c>
      <c r="C6" s="117" t="s">
        <v>1104</v>
      </c>
      <c r="D6" s="117">
        <v>0</v>
      </c>
    </row>
    <row r="7" spans="1:4" x14ac:dyDescent="0.25">
      <c r="A7" s="112">
        <v>4</v>
      </c>
      <c r="B7" s="116">
        <v>1111</v>
      </c>
      <c r="C7" s="116" t="s">
        <v>1104</v>
      </c>
      <c r="D7" s="120">
        <v>0</v>
      </c>
    </row>
    <row r="8" spans="1:4" x14ac:dyDescent="0.25">
      <c r="A8" s="112">
        <v>5</v>
      </c>
      <c r="B8" s="117">
        <v>1120</v>
      </c>
      <c r="C8" s="117" t="s">
        <v>1103</v>
      </c>
      <c r="D8" s="117">
        <v>0</v>
      </c>
    </row>
    <row r="9" spans="1:4" x14ac:dyDescent="0.25">
      <c r="A9" s="112">
        <v>6</v>
      </c>
      <c r="B9" s="116">
        <v>1121</v>
      </c>
      <c r="C9" s="116" t="s">
        <v>1103</v>
      </c>
      <c r="D9" s="120">
        <v>0</v>
      </c>
    </row>
    <row r="10" spans="1:4" x14ac:dyDescent="0.25">
      <c r="A10" s="112">
        <v>7</v>
      </c>
      <c r="B10" s="117">
        <v>1130</v>
      </c>
      <c r="C10" s="117" t="s">
        <v>1102</v>
      </c>
      <c r="D10" s="117">
        <v>0</v>
      </c>
    </row>
    <row r="11" spans="1:4" x14ac:dyDescent="0.25">
      <c r="A11" s="112">
        <v>8</v>
      </c>
      <c r="B11" s="116">
        <v>1131</v>
      </c>
      <c r="C11" s="116" t="s">
        <v>1102</v>
      </c>
      <c r="D11" s="120">
        <v>25884129</v>
      </c>
    </row>
    <row r="12" spans="1:4" x14ac:dyDescent="0.25">
      <c r="A12" s="112">
        <v>9</v>
      </c>
      <c r="B12" s="129">
        <v>1132</v>
      </c>
      <c r="C12" s="116" t="s">
        <v>1101</v>
      </c>
      <c r="D12" s="120">
        <v>436000</v>
      </c>
    </row>
    <row r="13" spans="1:4" ht="24" x14ac:dyDescent="0.25">
      <c r="A13" s="112">
        <v>10</v>
      </c>
      <c r="B13" s="117">
        <v>1140</v>
      </c>
      <c r="C13" s="117" t="s">
        <v>1100</v>
      </c>
      <c r="D13" s="117">
        <v>0</v>
      </c>
    </row>
    <row r="14" spans="1:4" x14ac:dyDescent="0.25">
      <c r="A14" s="112">
        <v>11</v>
      </c>
      <c r="B14" s="116">
        <v>1141</v>
      </c>
      <c r="C14" s="116" t="s">
        <v>1100</v>
      </c>
      <c r="D14" s="120">
        <v>0</v>
      </c>
    </row>
    <row r="15" spans="1:4" ht="22.5" x14ac:dyDescent="0.25">
      <c r="A15" s="112">
        <v>12</v>
      </c>
      <c r="B15" s="118">
        <v>1200</v>
      </c>
      <c r="C15" s="118" t="s">
        <v>1099</v>
      </c>
      <c r="D15" s="118">
        <v>0</v>
      </c>
    </row>
    <row r="16" spans="1:4" x14ac:dyDescent="0.25">
      <c r="A16" s="112">
        <v>13</v>
      </c>
      <c r="B16" s="117">
        <v>1210</v>
      </c>
      <c r="C16" s="117" t="s">
        <v>1098</v>
      </c>
      <c r="D16" s="117">
        <v>0</v>
      </c>
    </row>
    <row r="17" spans="1:4" x14ac:dyDescent="0.25">
      <c r="A17" s="112">
        <v>14</v>
      </c>
      <c r="B17" s="116">
        <v>1211</v>
      </c>
      <c r="C17" s="116" t="s">
        <v>1098</v>
      </c>
      <c r="D17" s="120">
        <v>0</v>
      </c>
    </row>
    <row r="18" spans="1:4" x14ac:dyDescent="0.25">
      <c r="A18" s="112">
        <v>15</v>
      </c>
      <c r="B18" s="117">
        <v>1220</v>
      </c>
      <c r="C18" s="117" t="s">
        <v>1097</v>
      </c>
      <c r="D18" s="117">
        <v>0</v>
      </c>
    </row>
    <row r="19" spans="1:4" x14ac:dyDescent="0.25">
      <c r="A19" s="112">
        <v>16</v>
      </c>
      <c r="B19" s="116">
        <v>1221</v>
      </c>
      <c r="C19" s="116" t="s">
        <v>1097</v>
      </c>
      <c r="D19" s="120">
        <v>3961818</v>
      </c>
    </row>
    <row r="20" spans="1:4" x14ac:dyDescent="0.25">
      <c r="A20" s="112">
        <v>17</v>
      </c>
      <c r="B20" s="116">
        <v>1222</v>
      </c>
      <c r="C20" s="116" t="s">
        <v>1096</v>
      </c>
      <c r="D20" s="120">
        <v>2032000</v>
      </c>
    </row>
    <row r="21" spans="1:4" x14ac:dyDescent="0.25">
      <c r="A21" s="112">
        <v>18</v>
      </c>
      <c r="B21" s="117">
        <v>1230</v>
      </c>
      <c r="C21" s="117" t="s">
        <v>1095</v>
      </c>
      <c r="D21" s="117">
        <v>0</v>
      </c>
    </row>
    <row r="22" spans="1:4" x14ac:dyDescent="0.25">
      <c r="A22" s="112">
        <v>19</v>
      </c>
      <c r="B22" s="116">
        <v>1231</v>
      </c>
      <c r="C22" s="116" t="s">
        <v>1095</v>
      </c>
      <c r="D22" s="120">
        <v>230000</v>
      </c>
    </row>
    <row r="23" spans="1:4" ht="36" x14ac:dyDescent="0.25">
      <c r="A23" s="112">
        <v>20</v>
      </c>
      <c r="B23" s="117">
        <v>1240</v>
      </c>
      <c r="C23" s="117" t="s">
        <v>1094</v>
      </c>
      <c r="D23" s="117">
        <v>0</v>
      </c>
    </row>
    <row r="24" spans="1:4" ht="22.5" x14ac:dyDescent="0.25">
      <c r="A24" s="112">
        <v>21</v>
      </c>
      <c r="B24" s="116">
        <v>1241</v>
      </c>
      <c r="C24" s="116" t="s">
        <v>1093</v>
      </c>
      <c r="D24" s="120">
        <v>0</v>
      </c>
    </row>
    <row r="25" spans="1:4" x14ac:dyDescent="0.25">
      <c r="A25" s="112">
        <v>22</v>
      </c>
      <c r="B25" s="118">
        <v>1300</v>
      </c>
      <c r="C25" s="118" t="s">
        <v>1092</v>
      </c>
      <c r="D25" s="118">
        <v>0</v>
      </c>
    </row>
    <row r="26" spans="1:4" x14ac:dyDescent="0.25">
      <c r="A26" s="112">
        <v>23</v>
      </c>
      <c r="B26" s="117">
        <v>1310</v>
      </c>
      <c r="C26" s="117" t="s">
        <v>1091</v>
      </c>
      <c r="D26" s="117">
        <v>0</v>
      </c>
    </row>
    <row r="27" spans="1:4" x14ac:dyDescent="0.25">
      <c r="A27" s="112">
        <v>24</v>
      </c>
      <c r="B27" s="116">
        <v>1311</v>
      </c>
      <c r="C27" s="116" t="s">
        <v>1091</v>
      </c>
      <c r="D27" s="120">
        <v>4114233</v>
      </c>
    </row>
    <row r="28" spans="1:4" x14ac:dyDescent="0.25">
      <c r="A28" s="112">
        <v>25</v>
      </c>
      <c r="B28" s="116">
        <v>1312</v>
      </c>
      <c r="C28" s="116" t="s">
        <v>1090</v>
      </c>
      <c r="D28" s="120">
        <v>0</v>
      </c>
    </row>
    <row r="29" spans="1:4" ht="24" x14ac:dyDescent="0.25">
      <c r="A29" s="112">
        <v>26</v>
      </c>
      <c r="B29" s="117">
        <v>1320</v>
      </c>
      <c r="C29" s="117" t="s">
        <v>1089</v>
      </c>
      <c r="D29" s="117">
        <v>0</v>
      </c>
    </row>
    <row r="30" spans="1:4" x14ac:dyDescent="0.25">
      <c r="A30" s="112">
        <v>27</v>
      </c>
      <c r="B30" s="116">
        <v>1321</v>
      </c>
      <c r="C30" s="116" t="s">
        <v>1088</v>
      </c>
      <c r="D30" s="120">
        <v>1229669</v>
      </c>
    </row>
    <row r="31" spans="1:4" x14ac:dyDescent="0.25">
      <c r="A31" s="112">
        <v>28</v>
      </c>
      <c r="B31" s="116">
        <v>1322</v>
      </c>
      <c r="C31" s="116" t="s">
        <v>1087</v>
      </c>
      <c r="D31" s="120">
        <v>245000</v>
      </c>
    </row>
    <row r="32" spans="1:4" x14ac:dyDescent="0.25">
      <c r="A32" s="112">
        <v>29</v>
      </c>
      <c r="B32" s="130"/>
      <c r="C32" s="119"/>
      <c r="D32" s="120">
        <v>0</v>
      </c>
    </row>
    <row r="33" spans="1:4" x14ac:dyDescent="0.25">
      <c r="A33" s="112">
        <v>30</v>
      </c>
      <c r="B33" s="116">
        <v>1323</v>
      </c>
      <c r="C33" s="116" t="s">
        <v>1086</v>
      </c>
      <c r="D33" s="120">
        <v>6978820</v>
      </c>
    </row>
    <row r="34" spans="1:4" x14ac:dyDescent="0.25">
      <c r="A34" s="112">
        <v>31</v>
      </c>
      <c r="B34" s="117">
        <v>1330</v>
      </c>
      <c r="C34" s="117" t="s">
        <v>1085</v>
      </c>
      <c r="D34" s="117">
        <v>0</v>
      </c>
    </row>
    <row r="35" spans="1:4" x14ac:dyDescent="0.25">
      <c r="A35" s="112">
        <v>32</v>
      </c>
      <c r="B35" s="116">
        <v>1331</v>
      </c>
      <c r="C35" s="116" t="s">
        <v>1085</v>
      </c>
      <c r="D35" s="120">
        <v>0</v>
      </c>
    </row>
    <row r="36" spans="1:4" x14ac:dyDescent="0.25">
      <c r="A36" s="112">
        <v>33</v>
      </c>
      <c r="B36" s="117">
        <v>1340</v>
      </c>
      <c r="C36" s="117" t="s">
        <v>1084</v>
      </c>
      <c r="D36" s="117">
        <v>0</v>
      </c>
    </row>
    <row r="37" spans="1:4" x14ac:dyDescent="0.25">
      <c r="A37" s="112">
        <v>34</v>
      </c>
      <c r="B37" s="116">
        <v>1341</v>
      </c>
      <c r="C37" s="116" t="s">
        <v>1084</v>
      </c>
      <c r="D37" s="120">
        <v>8022365</v>
      </c>
    </row>
    <row r="38" spans="1:4" x14ac:dyDescent="0.25">
      <c r="A38" s="112">
        <v>35</v>
      </c>
      <c r="B38" s="116">
        <v>1342</v>
      </c>
      <c r="C38" s="116" t="s">
        <v>1083</v>
      </c>
      <c r="D38" s="120">
        <v>0</v>
      </c>
    </row>
    <row r="39" spans="1:4" x14ac:dyDescent="0.25">
      <c r="A39" s="112">
        <v>36</v>
      </c>
      <c r="B39" s="117">
        <v>1350</v>
      </c>
      <c r="C39" s="117" t="s">
        <v>1082</v>
      </c>
      <c r="D39" s="117">
        <v>0</v>
      </c>
    </row>
    <row r="40" spans="1:4" x14ac:dyDescent="0.25">
      <c r="A40" s="112">
        <v>37</v>
      </c>
      <c r="B40" s="116">
        <v>1351</v>
      </c>
      <c r="C40" s="116" t="s">
        <v>1082</v>
      </c>
      <c r="D40" s="120">
        <v>0</v>
      </c>
    </row>
    <row r="41" spans="1:4" ht="24" x14ac:dyDescent="0.25">
      <c r="A41" s="112">
        <v>38</v>
      </c>
      <c r="B41" s="117">
        <v>1360</v>
      </c>
      <c r="C41" s="117" t="s">
        <v>1081</v>
      </c>
      <c r="D41" s="117">
        <v>0</v>
      </c>
    </row>
    <row r="42" spans="1:4" ht="22.5" x14ac:dyDescent="0.25">
      <c r="A42" s="112">
        <v>39</v>
      </c>
      <c r="B42" s="116">
        <v>1361</v>
      </c>
      <c r="C42" s="116" t="s">
        <v>1081</v>
      </c>
      <c r="D42" s="120">
        <v>0</v>
      </c>
    </row>
    <row r="43" spans="1:4" x14ac:dyDescent="0.25">
      <c r="A43" s="112">
        <v>40</v>
      </c>
      <c r="B43" s="117">
        <v>1370</v>
      </c>
      <c r="C43" s="117" t="s">
        <v>1080</v>
      </c>
      <c r="D43" s="117">
        <v>0</v>
      </c>
    </row>
    <row r="44" spans="1:4" x14ac:dyDescent="0.25">
      <c r="A44" s="112">
        <v>41</v>
      </c>
      <c r="B44" s="116">
        <v>1371</v>
      </c>
      <c r="C44" s="116" t="s">
        <v>1080</v>
      </c>
      <c r="D44" s="120">
        <v>0</v>
      </c>
    </row>
    <row r="45" spans="1:4" ht="24" x14ac:dyDescent="0.25">
      <c r="A45" s="112">
        <v>42</v>
      </c>
      <c r="B45" s="117">
        <v>1380</v>
      </c>
      <c r="C45" s="117" t="s">
        <v>1079</v>
      </c>
      <c r="D45" s="117">
        <v>0</v>
      </c>
    </row>
    <row r="46" spans="1:4" ht="22.5" x14ac:dyDescent="0.25">
      <c r="A46" s="112">
        <v>43</v>
      </c>
      <c r="B46" s="116">
        <v>1381</v>
      </c>
      <c r="C46" s="116" t="s">
        <v>1079</v>
      </c>
      <c r="D46" s="120">
        <v>0</v>
      </c>
    </row>
    <row r="47" spans="1:4" x14ac:dyDescent="0.25">
      <c r="A47" s="112">
        <v>44</v>
      </c>
      <c r="B47" s="118">
        <v>1400</v>
      </c>
      <c r="C47" s="118" t="s">
        <v>1078</v>
      </c>
      <c r="D47" s="118">
        <v>0</v>
      </c>
    </row>
    <row r="48" spans="1:4" x14ac:dyDescent="0.25">
      <c r="A48" s="112">
        <v>45</v>
      </c>
      <c r="B48" s="117">
        <v>1410</v>
      </c>
      <c r="C48" s="117" t="s">
        <v>1077</v>
      </c>
      <c r="D48" s="117">
        <v>0</v>
      </c>
    </row>
    <row r="49" spans="1:4" x14ac:dyDescent="0.25">
      <c r="A49" s="112">
        <v>46</v>
      </c>
      <c r="B49" s="116">
        <v>1411</v>
      </c>
      <c r="C49" s="116" t="s">
        <v>1076</v>
      </c>
      <c r="D49" s="120">
        <v>5766744</v>
      </c>
    </row>
    <row r="50" spans="1:4" ht="22.5" x14ac:dyDescent="0.25">
      <c r="A50" s="112">
        <v>47</v>
      </c>
      <c r="B50" s="116">
        <v>1412</v>
      </c>
      <c r="C50" s="116" t="s">
        <v>1075</v>
      </c>
      <c r="D50" s="120">
        <v>0</v>
      </c>
    </row>
    <row r="51" spans="1:4" x14ac:dyDescent="0.25">
      <c r="A51" s="112">
        <v>48</v>
      </c>
      <c r="B51" s="117">
        <v>1420</v>
      </c>
      <c r="C51" s="117" t="s">
        <v>1074</v>
      </c>
      <c r="D51" s="117">
        <v>0</v>
      </c>
    </row>
    <row r="52" spans="1:4" x14ac:dyDescent="0.25">
      <c r="A52" s="112">
        <v>49</v>
      </c>
      <c r="B52" s="116">
        <v>1421</v>
      </c>
      <c r="C52" s="116" t="s">
        <v>1074</v>
      </c>
      <c r="D52" s="120">
        <v>0</v>
      </c>
    </row>
    <row r="53" spans="1:4" x14ac:dyDescent="0.25">
      <c r="A53" s="112">
        <v>50</v>
      </c>
      <c r="B53" s="117">
        <v>1430</v>
      </c>
      <c r="C53" s="117" t="s">
        <v>1073</v>
      </c>
      <c r="D53" s="117">
        <v>0</v>
      </c>
    </row>
    <row r="54" spans="1:4" x14ac:dyDescent="0.25">
      <c r="A54" s="112">
        <v>51</v>
      </c>
      <c r="B54" s="129">
        <v>1431</v>
      </c>
      <c r="C54" s="116" t="s">
        <v>1073</v>
      </c>
      <c r="D54" s="120">
        <v>7162086</v>
      </c>
    </row>
    <row r="55" spans="1:4" x14ac:dyDescent="0.25">
      <c r="A55" s="112">
        <v>52</v>
      </c>
      <c r="B55" s="117">
        <v>1440</v>
      </c>
      <c r="C55" s="117" t="s">
        <v>1072</v>
      </c>
      <c r="D55" s="117">
        <v>0</v>
      </c>
    </row>
    <row r="56" spans="1:4" x14ac:dyDescent="0.25">
      <c r="A56" s="112">
        <v>53</v>
      </c>
      <c r="B56" s="116">
        <v>1441</v>
      </c>
      <c r="C56" s="116" t="s">
        <v>1072</v>
      </c>
      <c r="D56" s="120">
        <v>308000</v>
      </c>
    </row>
    <row r="57" spans="1:4" x14ac:dyDescent="0.25">
      <c r="A57" s="112">
        <v>54</v>
      </c>
      <c r="B57" s="118">
        <v>1500</v>
      </c>
      <c r="C57" s="118" t="s">
        <v>1071</v>
      </c>
      <c r="D57" s="118">
        <v>0</v>
      </c>
    </row>
    <row r="58" spans="1:4" x14ac:dyDescent="0.25">
      <c r="A58" s="112">
        <v>55</v>
      </c>
      <c r="B58" s="117">
        <v>1510</v>
      </c>
      <c r="C58" s="117" t="s">
        <v>1070</v>
      </c>
      <c r="D58" s="117">
        <v>0</v>
      </c>
    </row>
    <row r="59" spans="1:4" x14ac:dyDescent="0.25">
      <c r="A59" s="112">
        <v>56</v>
      </c>
      <c r="B59" s="116">
        <v>1511</v>
      </c>
      <c r="C59" s="116" t="s">
        <v>1070</v>
      </c>
      <c r="D59" s="120">
        <v>0</v>
      </c>
    </row>
    <row r="60" spans="1:4" x14ac:dyDescent="0.25">
      <c r="A60" s="112">
        <v>57</v>
      </c>
      <c r="B60" s="117">
        <v>1520</v>
      </c>
      <c r="C60" s="117" t="s">
        <v>1069</v>
      </c>
      <c r="D60" s="117">
        <v>0</v>
      </c>
    </row>
    <row r="61" spans="1:4" x14ac:dyDescent="0.25">
      <c r="A61" s="112">
        <v>58</v>
      </c>
      <c r="B61" s="130"/>
      <c r="C61" s="119"/>
      <c r="D61" s="120">
        <v>0</v>
      </c>
    </row>
    <row r="62" spans="1:4" x14ac:dyDescent="0.25">
      <c r="A62" s="112">
        <v>59</v>
      </c>
      <c r="B62" s="116">
        <v>1521</v>
      </c>
      <c r="C62" s="116" t="s">
        <v>1068</v>
      </c>
      <c r="D62" s="120">
        <v>0</v>
      </c>
    </row>
    <row r="63" spans="1:4" x14ac:dyDescent="0.25">
      <c r="A63" s="112">
        <v>60</v>
      </c>
      <c r="B63" s="116">
        <v>1522</v>
      </c>
      <c r="C63" s="116" t="s">
        <v>1067</v>
      </c>
      <c r="D63" s="120">
        <v>2000000</v>
      </c>
    </row>
    <row r="64" spans="1:4" x14ac:dyDescent="0.25">
      <c r="A64" s="112">
        <v>61</v>
      </c>
      <c r="B64" s="116">
        <v>1523</v>
      </c>
      <c r="C64" s="116" t="s">
        <v>1066</v>
      </c>
      <c r="D64" s="120">
        <v>0</v>
      </c>
    </row>
    <row r="65" spans="1:4" x14ac:dyDescent="0.25">
      <c r="A65" s="112">
        <v>62</v>
      </c>
      <c r="B65" s="117">
        <v>1530</v>
      </c>
      <c r="C65" s="117" t="s">
        <v>1065</v>
      </c>
      <c r="D65" s="117">
        <v>0</v>
      </c>
    </row>
    <row r="66" spans="1:4" x14ac:dyDescent="0.25">
      <c r="A66" s="112">
        <v>63</v>
      </c>
      <c r="B66" s="116">
        <v>1531</v>
      </c>
      <c r="C66" s="116" t="s">
        <v>1064</v>
      </c>
      <c r="D66" s="120">
        <v>73463</v>
      </c>
    </row>
    <row r="67" spans="1:4" x14ac:dyDescent="0.25">
      <c r="A67" s="112">
        <v>64</v>
      </c>
      <c r="B67" s="116">
        <v>1532</v>
      </c>
      <c r="C67" s="116" t="s">
        <v>1063</v>
      </c>
      <c r="D67" s="120">
        <v>841000</v>
      </c>
    </row>
    <row r="68" spans="1:4" x14ac:dyDescent="0.25">
      <c r="A68" s="112">
        <v>65</v>
      </c>
      <c r="B68" s="116">
        <v>1533</v>
      </c>
      <c r="C68" s="116" t="s">
        <v>1062</v>
      </c>
      <c r="D68" s="120">
        <v>0</v>
      </c>
    </row>
    <row r="69" spans="1:4" x14ac:dyDescent="0.25">
      <c r="A69" s="112">
        <v>66</v>
      </c>
      <c r="B69" s="116">
        <v>1534</v>
      </c>
      <c r="C69" s="116" t="s">
        <v>1061</v>
      </c>
      <c r="D69" s="120">
        <v>0</v>
      </c>
    </row>
    <row r="70" spans="1:4" x14ac:dyDescent="0.25">
      <c r="A70" s="112">
        <v>67</v>
      </c>
      <c r="B70" s="117">
        <v>1540</v>
      </c>
      <c r="C70" s="117" t="s">
        <v>1060</v>
      </c>
      <c r="D70" s="117">
        <v>0</v>
      </c>
    </row>
    <row r="71" spans="1:4" x14ac:dyDescent="0.25">
      <c r="A71" s="112">
        <v>68</v>
      </c>
      <c r="B71" s="116">
        <v>1541</v>
      </c>
      <c r="C71" s="116" t="s">
        <v>1059</v>
      </c>
      <c r="D71" s="120">
        <v>8269041</v>
      </c>
    </row>
    <row r="72" spans="1:4" x14ac:dyDescent="0.25">
      <c r="A72" s="112">
        <v>69</v>
      </c>
      <c r="B72" s="116">
        <v>1542</v>
      </c>
      <c r="C72" s="116" t="s">
        <v>1058</v>
      </c>
      <c r="D72" s="120">
        <v>0</v>
      </c>
    </row>
    <row r="73" spans="1:4" x14ac:dyDescent="0.25">
      <c r="A73" s="112">
        <v>70</v>
      </c>
      <c r="B73" s="116">
        <v>1543</v>
      </c>
      <c r="C73" s="116" t="s">
        <v>1057</v>
      </c>
      <c r="D73" s="120">
        <v>0</v>
      </c>
    </row>
    <row r="74" spans="1:4" ht="22.5" x14ac:dyDescent="0.25">
      <c r="A74" s="112">
        <v>71</v>
      </c>
      <c r="B74" s="116">
        <v>1544</v>
      </c>
      <c r="C74" s="116" t="s">
        <v>1056</v>
      </c>
      <c r="D74" s="120">
        <v>0</v>
      </c>
    </row>
    <row r="75" spans="1:4" ht="24" x14ac:dyDescent="0.25">
      <c r="A75" s="112">
        <v>72</v>
      </c>
      <c r="B75" s="117">
        <v>1550</v>
      </c>
      <c r="C75" s="117" t="s">
        <v>1055</v>
      </c>
      <c r="D75" s="117">
        <v>0</v>
      </c>
    </row>
    <row r="76" spans="1:4" x14ac:dyDescent="0.25">
      <c r="A76" s="112">
        <v>73</v>
      </c>
      <c r="B76" s="116">
        <v>1551</v>
      </c>
      <c r="C76" s="116" t="s">
        <v>1054</v>
      </c>
      <c r="D76" s="120">
        <v>0</v>
      </c>
    </row>
    <row r="77" spans="1:4" x14ac:dyDescent="0.25">
      <c r="A77" s="112">
        <v>74</v>
      </c>
      <c r="B77" s="117">
        <v>1590</v>
      </c>
      <c r="C77" s="117" t="s">
        <v>1045</v>
      </c>
      <c r="D77" s="117">
        <v>0</v>
      </c>
    </row>
    <row r="78" spans="1:4" x14ac:dyDescent="0.25">
      <c r="A78" s="112">
        <v>75</v>
      </c>
      <c r="B78" s="116">
        <v>1591</v>
      </c>
      <c r="C78" s="116" t="s">
        <v>1053</v>
      </c>
      <c r="D78" s="120">
        <v>4390996</v>
      </c>
    </row>
    <row r="79" spans="1:4" x14ac:dyDescent="0.25">
      <c r="A79" s="112">
        <v>76</v>
      </c>
      <c r="B79" s="116">
        <v>1592</v>
      </c>
      <c r="C79" s="116" t="s">
        <v>1052</v>
      </c>
      <c r="D79" s="120">
        <v>3062574</v>
      </c>
    </row>
    <row r="80" spans="1:4" x14ac:dyDescent="0.25">
      <c r="A80" s="112">
        <v>77</v>
      </c>
      <c r="B80" s="116">
        <v>1593</v>
      </c>
      <c r="C80" s="116" t="s">
        <v>1051</v>
      </c>
      <c r="D80" s="120">
        <v>0</v>
      </c>
    </row>
    <row r="81" spans="1:4" x14ac:dyDescent="0.25">
      <c r="A81" s="112">
        <v>78</v>
      </c>
      <c r="B81" s="116">
        <v>1594</v>
      </c>
      <c r="C81" s="116" t="s">
        <v>1050</v>
      </c>
      <c r="D81" s="120">
        <v>0</v>
      </c>
    </row>
    <row r="82" spans="1:4" x14ac:dyDescent="0.25">
      <c r="A82" s="112">
        <v>79</v>
      </c>
      <c r="B82" s="116">
        <v>1595</v>
      </c>
      <c r="C82" s="116" t="s">
        <v>1049</v>
      </c>
      <c r="D82" s="120">
        <v>0</v>
      </c>
    </row>
    <row r="83" spans="1:4" x14ac:dyDescent="0.25">
      <c r="A83" s="112">
        <v>80</v>
      </c>
      <c r="B83" s="116">
        <v>1596</v>
      </c>
      <c r="C83" s="116" t="s">
        <v>1048</v>
      </c>
      <c r="D83" s="120">
        <v>0</v>
      </c>
    </row>
    <row r="84" spans="1:4" x14ac:dyDescent="0.25">
      <c r="A84" s="112">
        <v>81</v>
      </c>
      <c r="B84" s="116">
        <v>1597</v>
      </c>
      <c r="C84" s="116" t="s">
        <v>1047</v>
      </c>
      <c r="D84" s="120">
        <v>0</v>
      </c>
    </row>
    <row r="85" spans="1:4" x14ac:dyDescent="0.25">
      <c r="A85" s="112">
        <v>82</v>
      </c>
      <c r="B85" s="116">
        <v>1598</v>
      </c>
      <c r="C85" s="116" t="s">
        <v>1046</v>
      </c>
      <c r="D85" s="120">
        <v>0</v>
      </c>
    </row>
    <row r="86" spans="1:4" x14ac:dyDescent="0.25">
      <c r="A86" s="112">
        <v>83</v>
      </c>
      <c r="B86" s="116">
        <v>1599</v>
      </c>
      <c r="C86" s="116" t="s">
        <v>1045</v>
      </c>
      <c r="D86" s="120">
        <v>0</v>
      </c>
    </row>
    <row r="87" spans="1:4" x14ac:dyDescent="0.25">
      <c r="A87" s="112">
        <v>84</v>
      </c>
      <c r="B87" s="118">
        <v>1600</v>
      </c>
      <c r="C87" s="118" t="s">
        <v>1044</v>
      </c>
      <c r="D87" s="118">
        <v>0</v>
      </c>
    </row>
    <row r="88" spans="1:4" ht="24" x14ac:dyDescent="0.25">
      <c r="A88" s="112">
        <v>85</v>
      </c>
      <c r="B88" s="117">
        <v>1610</v>
      </c>
      <c r="C88" s="117" t="s">
        <v>1043</v>
      </c>
      <c r="D88" s="117">
        <v>0</v>
      </c>
    </row>
    <row r="89" spans="1:4" x14ac:dyDescent="0.25">
      <c r="A89" s="112">
        <v>86</v>
      </c>
      <c r="B89" s="116">
        <v>1611</v>
      </c>
      <c r="C89" s="116" t="s">
        <v>1042</v>
      </c>
      <c r="D89" s="120">
        <v>1454038</v>
      </c>
    </row>
    <row r="90" spans="1:4" x14ac:dyDescent="0.25">
      <c r="A90" s="112">
        <v>87</v>
      </c>
      <c r="B90" s="130"/>
      <c r="C90" s="119"/>
      <c r="D90" s="120">
        <v>0</v>
      </c>
    </row>
    <row r="91" spans="1:4" x14ac:dyDescent="0.25">
      <c r="A91" s="112">
        <v>88</v>
      </c>
      <c r="B91" s="116">
        <v>1612</v>
      </c>
      <c r="C91" s="116" t="s">
        <v>1041</v>
      </c>
      <c r="D91" s="120">
        <v>0</v>
      </c>
    </row>
    <row r="92" spans="1:4" x14ac:dyDescent="0.25">
      <c r="A92" s="112">
        <v>89</v>
      </c>
      <c r="B92" s="116">
        <v>1613</v>
      </c>
      <c r="C92" s="116" t="s">
        <v>1040</v>
      </c>
      <c r="D92" s="120">
        <v>314047</v>
      </c>
    </row>
    <row r="93" spans="1:4" x14ac:dyDescent="0.25">
      <c r="A93" s="112">
        <v>90</v>
      </c>
      <c r="B93" s="116">
        <v>1614</v>
      </c>
      <c r="C93" s="116" t="s">
        <v>1039</v>
      </c>
      <c r="D93" s="120">
        <v>372107</v>
      </c>
    </row>
    <row r="94" spans="1:4" ht="22.5" x14ac:dyDescent="0.25">
      <c r="A94" s="112">
        <v>91</v>
      </c>
      <c r="B94" s="116">
        <v>1615</v>
      </c>
      <c r="C94" s="116" t="s">
        <v>1038</v>
      </c>
      <c r="D94" s="120">
        <v>581798</v>
      </c>
    </row>
    <row r="95" spans="1:4" x14ac:dyDescent="0.25">
      <c r="A95" s="112">
        <v>92</v>
      </c>
      <c r="B95" s="116">
        <v>1616</v>
      </c>
      <c r="C95" s="116" t="s">
        <v>1037</v>
      </c>
      <c r="D95" s="120">
        <v>0</v>
      </c>
    </row>
    <row r="96" spans="1:4" x14ac:dyDescent="0.25">
      <c r="A96" s="112">
        <v>93</v>
      </c>
      <c r="B96" s="118">
        <v>1700</v>
      </c>
      <c r="C96" s="118" t="s">
        <v>1036</v>
      </c>
      <c r="D96" s="118">
        <v>0</v>
      </c>
    </row>
    <row r="97" spans="1:4" x14ac:dyDescent="0.25">
      <c r="A97" s="112">
        <v>94</v>
      </c>
      <c r="B97" s="117">
        <v>1710</v>
      </c>
      <c r="C97" s="117" t="s">
        <v>1035</v>
      </c>
      <c r="D97" s="117">
        <v>0</v>
      </c>
    </row>
    <row r="98" spans="1:4" x14ac:dyDescent="0.25">
      <c r="A98" s="112">
        <v>95</v>
      </c>
      <c r="B98" s="116">
        <v>1711</v>
      </c>
      <c r="C98" s="116" t="s">
        <v>1035</v>
      </c>
      <c r="D98" s="120">
        <v>3037300</v>
      </c>
    </row>
    <row r="99" spans="1:4" x14ac:dyDescent="0.25">
      <c r="A99" s="112">
        <v>96</v>
      </c>
      <c r="B99" s="117">
        <v>1720</v>
      </c>
      <c r="C99" s="117" t="s">
        <v>1034</v>
      </c>
      <c r="D99" s="117">
        <v>0</v>
      </c>
    </row>
    <row r="100" spans="1:4" x14ac:dyDescent="0.25">
      <c r="A100" s="112">
        <v>97</v>
      </c>
      <c r="B100" s="116">
        <v>1721</v>
      </c>
      <c r="C100" s="116" t="s">
        <v>1034</v>
      </c>
      <c r="D100" s="120">
        <v>0</v>
      </c>
    </row>
    <row r="101" spans="1:4" x14ac:dyDescent="0.25">
      <c r="A101" s="112">
        <v>98</v>
      </c>
      <c r="B101" s="121">
        <v>2000</v>
      </c>
      <c r="C101" s="121" t="s">
        <v>6</v>
      </c>
      <c r="D101" s="121">
        <v>0</v>
      </c>
    </row>
    <row r="102" spans="1:4" ht="22.5" x14ac:dyDescent="0.25">
      <c r="A102" s="112">
        <v>99</v>
      </c>
      <c r="B102" s="118">
        <v>2100</v>
      </c>
      <c r="C102" s="118" t="s">
        <v>7</v>
      </c>
      <c r="D102" s="118">
        <v>0</v>
      </c>
    </row>
    <row r="103" spans="1:4" x14ac:dyDescent="0.25">
      <c r="A103" s="112">
        <v>100</v>
      </c>
      <c r="B103" s="117">
        <v>2110</v>
      </c>
      <c r="C103" s="117" t="s">
        <v>1033</v>
      </c>
      <c r="D103" s="117">
        <v>0</v>
      </c>
    </row>
    <row r="104" spans="1:4" x14ac:dyDescent="0.25">
      <c r="A104" s="112">
        <v>101</v>
      </c>
      <c r="B104" s="116">
        <v>2111</v>
      </c>
      <c r="C104" s="116" t="s">
        <v>1032</v>
      </c>
      <c r="D104" s="120">
        <v>375392</v>
      </c>
    </row>
    <row r="105" spans="1:4" x14ac:dyDescent="0.25">
      <c r="A105" s="112">
        <v>102</v>
      </c>
      <c r="B105" s="116">
        <v>2112</v>
      </c>
      <c r="C105" s="116" t="s">
        <v>1031</v>
      </c>
      <c r="D105" s="120">
        <v>93621</v>
      </c>
    </row>
    <row r="106" spans="1:4" x14ac:dyDescent="0.25">
      <c r="A106" s="112">
        <v>103</v>
      </c>
      <c r="B106" s="116">
        <v>2113</v>
      </c>
      <c r="C106" s="116" t="s">
        <v>1030</v>
      </c>
      <c r="D106" s="120">
        <v>5348</v>
      </c>
    </row>
    <row r="107" spans="1:4" x14ac:dyDescent="0.25">
      <c r="A107" s="112">
        <v>104</v>
      </c>
      <c r="B107" s="117">
        <v>2120</v>
      </c>
      <c r="C107" s="117" t="s">
        <v>1029</v>
      </c>
      <c r="D107" s="117">
        <v>0</v>
      </c>
    </row>
    <row r="108" spans="1:4" x14ac:dyDescent="0.25">
      <c r="A108" s="112">
        <v>105</v>
      </c>
      <c r="B108" s="116">
        <v>2121</v>
      </c>
      <c r="C108" s="116" t="s">
        <v>1028</v>
      </c>
      <c r="D108" s="120">
        <v>0</v>
      </c>
    </row>
    <row r="109" spans="1:4" x14ac:dyDescent="0.25">
      <c r="A109" s="112">
        <v>106</v>
      </c>
      <c r="B109" s="116">
        <v>2122</v>
      </c>
      <c r="C109" s="116" t="s">
        <v>1027</v>
      </c>
      <c r="D109" s="120">
        <v>0</v>
      </c>
    </row>
    <row r="110" spans="1:4" x14ac:dyDescent="0.25">
      <c r="A110" s="112">
        <v>107</v>
      </c>
      <c r="B110" s="116">
        <v>2123</v>
      </c>
      <c r="C110" s="116" t="s">
        <v>1026</v>
      </c>
      <c r="D110" s="120">
        <v>0</v>
      </c>
    </row>
    <row r="111" spans="1:4" x14ac:dyDescent="0.25">
      <c r="A111" s="112">
        <v>108</v>
      </c>
      <c r="B111" s="117">
        <v>2130</v>
      </c>
      <c r="C111" s="117" t="s">
        <v>1025</v>
      </c>
      <c r="D111" s="117">
        <v>0</v>
      </c>
    </row>
    <row r="112" spans="1:4" x14ac:dyDescent="0.25">
      <c r="A112" s="112">
        <v>109</v>
      </c>
      <c r="B112" s="116">
        <v>2131</v>
      </c>
      <c r="C112" s="116" t="s">
        <v>1025</v>
      </c>
      <c r="D112" s="120">
        <v>0</v>
      </c>
    </row>
    <row r="113" spans="1:4" ht="24" x14ac:dyDescent="0.25">
      <c r="A113" s="112">
        <v>110</v>
      </c>
      <c r="B113" s="117">
        <v>2140</v>
      </c>
      <c r="C113" s="117" t="s">
        <v>1024</v>
      </c>
      <c r="D113" s="117">
        <v>0</v>
      </c>
    </row>
    <row r="114" spans="1:4" x14ac:dyDescent="0.25">
      <c r="A114" s="112">
        <v>111</v>
      </c>
      <c r="B114" s="116">
        <v>2141</v>
      </c>
      <c r="C114" s="116" t="s">
        <v>1023</v>
      </c>
      <c r="D114" s="120">
        <v>156067</v>
      </c>
    </row>
    <row r="115" spans="1:4" ht="22.5" x14ac:dyDescent="0.25">
      <c r="A115" s="112">
        <v>112</v>
      </c>
      <c r="B115" s="116">
        <v>2142</v>
      </c>
      <c r="C115" s="116" t="s">
        <v>1022</v>
      </c>
      <c r="D115" s="120">
        <v>1862</v>
      </c>
    </row>
    <row r="116" spans="1:4" ht="22.5" x14ac:dyDescent="0.25">
      <c r="A116" s="112">
        <v>113</v>
      </c>
      <c r="B116" s="116">
        <v>2143</v>
      </c>
      <c r="C116" s="116" t="s">
        <v>1021</v>
      </c>
      <c r="D116" s="120">
        <v>2452</v>
      </c>
    </row>
    <row r="117" spans="1:4" x14ac:dyDescent="0.25">
      <c r="A117" s="112">
        <v>114</v>
      </c>
      <c r="B117" s="117">
        <v>2150</v>
      </c>
      <c r="C117" s="117" t="s">
        <v>1020</v>
      </c>
      <c r="D117" s="117">
        <v>0</v>
      </c>
    </row>
    <row r="118" spans="1:4" x14ac:dyDescent="0.25">
      <c r="A118" s="112">
        <v>115</v>
      </c>
      <c r="B118" s="116">
        <v>2151</v>
      </c>
      <c r="C118" s="116" t="s">
        <v>1019</v>
      </c>
      <c r="D118" s="120">
        <v>1839</v>
      </c>
    </row>
    <row r="119" spans="1:4" x14ac:dyDescent="0.25">
      <c r="A119" s="112">
        <v>116</v>
      </c>
      <c r="B119" s="130"/>
      <c r="C119" s="119"/>
      <c r="D119" s="120">
        <v>0</v>
      </c>
    </row>
    <row r="120" spans="1:4" x14ac:dyDescent="0.25">
      <c r="A120" s="112">
        <v>117</v>
      </c>
      <c r="B120" s="116">
        <v>2152</v>
      </c>
      <c r="C120" s="116" t="s">
        <v>1018</v>
      </c>
      <c r="D120" s="120">
        <v>0</v>
      </c>
    </row>
    <row r="121" spans="1:4" x14ac:dyDescent="0.25">
      <c r="A121" s="112">
        <v>118</v>
      </c>
      <c r="B121" s="116">
        <v>2153</v>
      </c>
      <c r="C121" s="116" t="s">
        <v>1017</v>
      </c>
      <c r="D121" s="120">
        <v>2807</v>
      </c>
    </row>
    <row r="122" spans="1:4" x14ac:dyDescent="0.25">
      <c r="A122" s="112">
        <v>119</v>
      </c>
      <c r="B122" s="116">
        <v>2154</v>
      </c>
      <c r="C122" s="116" t="s">
        <v>1016</v>
      </c>
      <c r="D122" s="120">
        <v>0</v>
      </c>
    </row>
    <row r="123" spans="1:4" x14ac:dyDescent="0.25">
      <c r="A123" s="112">
        <v>120</v>
      </c>
      <c r="B123" s="117">
        <v>2160</v>
      </c>
      <c r="C123" s="117" t="s">
        <v>1015</v>
      </c>
      <c r="D123" s="117">
        <v>0</v>
      </c>
    </row>
    <row r="124" spans="1:4" x14ac:dyDescent="0.25">
      <c r="A124" s="112">
        <v>121</v>
      </c>
      <c r="B124" s="116">
        <v>2161</v>
      </c>
      <c r="C124" s="116" t="s">
        <v>1014</v>
      </c>
      <c r="D124" s="120">
        <v>4425</v>
      </c>
    </row>
    <row r="125" spans="1:4" x14ac:dyDescent="0.25">
      <c r="A125" s="112">
        <v>122</v>
      </c>
      <c r="B125" s="117">
        <v>2170</v>
      </c>
      <c r="C125" s="117" t="s">
        <v>1013</v>
      </c>
      <c r="D125" s="117">
        <v>0</v>
      </c>
    </row>
    <row r="126" spans="1:4" x14ac:dyDescent="0.25">
      <c r="A126" s="112">
        <v>123</v>
      </c>
      <c r="B126" s="116">
        <v>2171</v>
      </c>
      <c r="C126" s="116" t="s">
        <v>1012</v>
      </c>
      <c r="D126" s="120">
        <v>0</v>
      </c>
    </row>
    <row r="127" spans="1:4" ht="24" x14ac:dyDescent="0.25">
      <c r="A127" s="112">
        <v>124</v>
      </c>
      <c r="B127" s="117">
        <v>2180</v>
      </c>
      <c r="C127" s="117" t="s">
        <v>1011</v>
      </c>
      <c r="D127" s="117">
        <v>0</v>
      </c>
    </row>
    <row r="128" spans="1:4" x14ac:dyDescent="0.25">
      <c r="A128" s="112">
        <v>125</v>
      </c>
      <c r="B128" s="116">
        <v>2181</v>
      </c>
      <c r="C128" s="116" t="s">
        <v>1010</v>
      </c>
      <c r="D128" s="120">
        <v>0</v>
      </c>
    </row>
    <row r="129" spans="1:4" x14ac:dyDescent="0.25">
      <c r="A129" s="112">
        <v>126</v>
      </c>
      <c r="B129" s="118">
        <v>2200</v>
      </c>
      <c r="C129" s="118" t="s">
        <v>8</v>
      </c>
      <c r="D129" s="118">
        <v>0</v>
      </c>
    </row>
    <row r="130" spans="1:4" x14ac:dyDescent="0.25">
      <c r="A130" s="112">
        <v>127</v>
      </c>
      <c r="B130" s="117">
        <v>2210</v>
      </c>
      <c r="C130" s="117" t="s">
        <v>1009</v>
      </c>
      <c r="D130" s="117">
        <v>0</v>
      </c>
    </row>
    <row r="131" spans="1:4" x14ac:dyDescent="0.25">
      <c r="A131" s="112">
        <v>128</v>
      </c>
      <c r="B131" s="116">
        <v>2211</v>
      </c>
      <c r="C131" s="116" t="s">
        <v>1008</v>
      </c>
      <c r="D131" s="120">
        <v>2583</v>
      </c>
    </row>
    <row r="132" spans="1:4" x14ac:dyDescent="0.25">
      <c r="A132" s="112">
        <v>129</v>
      </c>
      <c r="B132" s="116">
        <v>2212</v>
      </c>
      <c r="C132" s="116" t="s">
        <v>1007</v>
      </c>
      <c r="D132" s="120">
        <v>283978</v>
      </c>
    </row>
    <row r="133" spans="1:4" ht="22.5" x14ac:dyDescent="0.25">
      <c r="A133" s="112">
        <v>130</v>
      </c>
      <c r="B133" s="116">
        <v>2213</v>
      </c>
      <c r="C133" s="116" t="s">
        <v>1006</v>
      </c>
      <c r="D133" s="120">
        <v>20389</v>
      </c>
    </row>
    <row r="134" spans="1:4" x14ac:dyDescent="0.25">
      <c r="A134" s="112">
        <v>131</v>
      </c>
      <c r="B134" s="116">
        <v>2214</v>
      </c>
      <c r="C134" s="116" t="s">
        <v>1005</v>
      </c>
      <c r="D134" s="120">
        <v>0</v>
      </c>
    </row>
    <row r="135" spans="1:4" x14ac:dyDescent="0.25">
      <c r="A135" s="112">
        <v>132</v>
      </c>
      <c r="B135" s="117">
        <v>2220</v>
      </c>
      <c r="C135" s="117" t="s">
        <v>1004</v>
      </c>
      <c r="D135" s="117">
        <v>0</v>
      </c>
    </row>
    <row r="136" spans="1:4" x14ac:dyDescent="0.25">
      <c r="A136" s="112">
        <v>133</v>
      </c>
      <c r="B136" s="116">
        <v>2221</v>
      </c>
      <c r="C136" s="116" t="s">
        <v>1004</v>
      </c>
      <c r="D136" s="120">
        <v>0</v>
      </c>
    </row>
    <row r="137" spans="1:4" x14ac:dyDescent="0.25">
      <c r="A137" s="112">
        <v>134</v>
      </c>
      <c r="B137" s="117">
        <v>2230</v>
      </c>
      <c r="C137" s="117" t="s">
        <v>1003</v>
      </c>
      <c r="D137" s="117">
        <v>0</v>
      </c>
    </row>
    <row r="138" spans="1:4" x14ac:dyDescent="0.25">
      <c r="A138" s="112">
        <v>135</v>
      </c>
      <c r="B138" s="116">
        <v>2231</v>
      </c>
      <c r="C138" s="116" t="s">
        <v>1002</v>
      </c>
      <c r="D138" s="120">
        <v>34373</v>
      </c>
    </row>
    <row r="139" spans="1:4" x14ac:dyDescent="0.25">
      <c r="A139" s="112">
        <v>136</v>
      </c>
      <c r="B139" s="116">
        <v>2232</v>
      </c>
      <c r="C139" s="116" t="s">
        <v>1001</v>
      </c>
      <c r="D139" s="120">
        <v>514</v>
      </c>
    </row>
    <row r="140" spans="1:4" ht="22.5" x14ac:dyDescent="0.25">
      <c r="A140" s="112">
        <v>137</v>
      </c>
      <c r="B140" s="118">
        <v>2300</v>
      </c>
      <c r="C140" s="118" t="s">
        <v>1000</v>
      </c>
      <c r="D140" s="118">
        <v>0</v>
      </c>
    </row>
    <row r="141" spans="1:4" ht="24" x14ac:dyDescent="0.25">
      <c r="A141" s="112">
        <v>138</v>
      </c>
      <c r="B141" s="117">
        <v>2310</v>
      </c>
      <c r="C141" s="117" t="s">
        <v>999</v>
      </c>
      <c r="D141" s="117">
        <v>0</v>
      </c>
    </row>
    <row r="142" spans="1:4" ht="22.5" x14ac:dyDescent="0.25">
      <c r="A142" s="112">
        <v>139</v>
      </c>
      <c r="B142" s="116">
        <v>2311</v>
      </c>
      <c r="C142" s="116" t="s">
        <v>999</v>
      </c>
      <c r="D142" s="120">
        <v>0</v>
      </c>
    </row>
    <row r="143" spans="1:4" x14ac:dyDescent="0.25">
      <c r="A143" s="112">
        <v>140</v>
      </c>
      <c r="B143" s="117">
        <v>2320</v>
      </c>
      <c r="C143" s="117" t="s">
        <v>998</v>
      </c>
      <c r="D143" s="117">
        <v>0</v>
      </c>
    </row>
    <row r="144" spans="1:4" x14ac:dyDescent="0.25">
      <c r="A144" s="112">
        <v>141</v>
      </c>
      <c r="B144" s="116">
        <v>2321</v>
      </c>
      <c r="C144" s="116" t="s">
        <v>998</v>
      </c>
      <c r="D144" s="120">
        <v>0</v>
      </c>
    </row>
    <row r="145" spans="1:4" ht="24" x14ac:dyDescent="0.25">
      <c r="A145" s="112">
        <v>142</v>
      </c>
      <c r="B145" s="117">
        <v>2330</v>
      </c>
      <c r="C145" s="117" t="s">
        <v>997</v>
      </c>
      <c r="D145" s="117">
        <v>0</v>
      </c>
    </row>
    <row r="146" spans="1:4" ht="22.5" x14ac:dyDescent="0.25">
      <c r="A146" s="112">
        <v>143</v>
      </c>
      <c r="B146" s="116">
        <v>2331</v>
      </c>
      <c r="C146" s="116" t="s">
        <v>997</v>
      </c>
      <c r="D146" s="120">
        <v>0</v>
      </c>
    </row>
    <row r="147" spans="1:4" ht="24" x14ac:dyDescent="0.25">
      <c r="A147" s="112">
        <v>144</v>
      </c>
      <c r="B147" s="117">
        <v>2340</v>
      </c>
      <c r="C147" s="117" t="s">
        <v>996</v>
      </c>
      <c r="D147" s="117">
        <v>0</v>
      </c>
    </row>
    <row r="148" spans="1:4" x14ac:dyDescent="0.25">
      <c r="A148" s="112">
        <v>145</v>
      </c>
      <c r="B148" s="130"/>
      <c r="C148" s="119"/>
      <c r="D148" s="120">
        <v>0</v>
      </c>
    </row>
    <row r="149" spans="1:4" ht="22.5" x14ac:dyDescent="0.25">
      <c r="A149" s="112">
        <v>146</v>
      </c>
      <c r="B149" s="116">
        <v>2341</v>
      </c>
      <c r="C149" s="116" t="s">
        <v>996</v>
      </c>
      <c r="D149" s="120">
        <v>0</v>
      </c>
    </row>
    <row r="150" spans="1:4" ht="24" x14ac:dyDescent="0.25">
      <c r="A150" s="112">
        <v>147</v>
      </c>
      <c r="B150" s="117">
        <v>2350</v>
      </c>
      <c r="C150" s="117" t="s">
        <v>995</v>
      </c>
      <c r="D150" s="117">
        <v>0</v>
      </c>
    </row>
    <row r="151" spans="1:4" ht="22.5" x14ac:dyDescent="0.25">
      <c r="A151" s="112">
        <v>148</v>
      </c>
      <c r="B151" s="116">
        <v>2351</v>
      </c>
      <c r="C151" s="116" t="s">
        <v>995</v>
      </c>
      <c r="D151" s="120">
        <v>0</v>
      </c>
    </row>
    <row r="152" spans="1:4" ht="24" x14ac:dyDescent="0.25">
      <c r="A152" s="112">
        <v>149</v>
      </c>
      <c r="B152" s="117">
        <v>2360</v>
      </c>
      <c r="C152" s="117" t="s">
        <v>994</v>
      </c>
      <c r="D152" s="117">
        <v>0</v>
      </c>
    </row>
    <row r="153" spans="1:4" ht="22.5" x14ac:dyDescent="0.25">
      <c r="A153" s="112">
        <v>150</v>
      </c>
      <c r="B153" s="116">
        <v>2361</v>
      </c>
      <c r="C153" s="116" t="s">
        <v>994</v>
      </c>
      <c r="D153" s="120">
        <v>0</v>
      </c>
    </row>
    <row r="154" spans="1:4" ht="24" x14ac:dyDescent="0.25">
      <c r="A154" s="112">
        <v>151</v>
      </c>
      <c r="B154" s="117">
        <v>2370</v>
      </c>
      <c r="C154" s="117" t="s">
        <v>993</v>
      </c>
      <c r="D154" s="117">
        <v>0</v>
      </c>
    </row>
    <row r="155" spans="1:4" ht="22.5" x14ac:dyDescent="0.25">
      <c r="A155" s="112">
        <v>152</v>
      </c>
      <c r="B155" s="116">
        <v>2371</v>
      </c>
      <c r="C155" s="116" t="s">
        <v>993</v>
      </c>
      <c r="D155" s="120">
        <v>0</v>
      </c>
    </row>
    <row r="156" spans="1:4" x14ac:dyDescent="0.25">
      <c r="A156" s="112">
        <v>153</v>
      </c>
      <c r="B156" s="117">
        <v>2380</v>
      </c>
      <c r="C156" s="117" t="s">
        <v>992</v>
      </c>
      <c r="D156" s="117">
        <v>0</v>
      </c>
    </row>
    <row r="157" spans="1:4" x14ac:dyDescent="0.25">
      <c r="A157" s="112">
        <v>154</v>
      </c>
      <c r="B157" s="116">
        <v>2381</v>
      </c>
      <c r="C157" s="116" t="s">
        <v>992</v>
      </c>
      <c r="D157" s="120">
        <v>0</v>
      </c>
    </row>
    <row r="158" spans="1:4" x14ac:dyDescent="0.25">
      <c r="A158" s="112">
        <v>155</v>
      </c>
      <c r="B158" s="117">
        <v>2390</v>
      </c>
      <c r="C158" s="117" t="s">
        <v>991</v>
      </c>
      <c r="D158" s="117">
        <v>0</v>
      </c>
    </row>
    <row r="159" spans="1:4" x14ac:dyDescent="0.25">
      <c r="A159" s="112">
        <v>156</v>
      </c>
      <c r="B159" s="116">
        <v>2391</v>
      </c>
      <c r="C159" s="116" t="s">
        <v>991</v>
      </c>
      <c r="D159" s="120">
        <v>0</v>
      </c>
    </row>
    <row r="160" spans="1:4" ht="22.5" x14ac:dyDescent="0.25">
      <c r="A160" s="112">
        <v>157</v>
      </c>
      <c r="B160" s="118">
        <v>2400</v>
      </c>
      <c r="C160" s="118" t="s">
        <v>9</v>
      </c>
      <c r="D160" s="118">
        <v>0</v>
      </c>
    </row>
    <row r="161" spans="1:4" x14ac:dyDescent="0.25">
      <c r="A161" s="112">
        <v>158</v>
      </c>
      <c r="B161" s="117">
        <v>2410</v>
      </c>
      <c r="C161" s="117" t="s">
        <v>990</v>
      </c>
      <c r="D161" s="117">
        <v>0</v>
      </c>
    </row>
    <row r="162" spans="1:4" x14ac:dyDescent="0.25">
      <c r="A162" s="112">
        <v>159</v>
      </c>
      <c r="B162" s="116">
        <v>2411</v>
      </c>
      <c r="C162" s="116" t="s">
        <v>989</v>
      </c>
      <c r="D162" s="120">
        <v>21280</v>
      </c>
    </row>
    <row r="163" spans="1:4" x14ac:dyDescent="0.25">
      <c r="A163" s="112">
        <v>160</v>
      </c>
      <c r="B163" s="116">
        <v>2412</v>
      </c>
      <c r="C163" s="116" t="s">
        <v>988</v>
      </c>
      <c r="D163" s="120">
        <v>0</v>
      </c>
    </row>
    <row r="164" spans="1:4" x14ac:dyDescent="0.25">
      <c r="A164" s="112">
        <v>161</v>
      </c>
      <c r="B164" s="117">
        <v>2420</v>
      </c>
      <c r="C164" s="117" t="s">
        <v>987</v>
      </c>
      <c r="D164" s="117">
        <v>0</v>
      </c>
    </row>
    <row r="165" spans="1:4" x14ac:dyDescent="0.25">
      <c r="A165" s="112">
        <v>162</v>
      </c>
      <c r="B165" s="116">
        <v>2421</v>
      </c>
      <c r="C165" s="116" t="s">
        <v>986</v>
      </c>
      <c r="D165" s="120">
        <v>14923</v>
      </c>
    </row>
    <row r="166" spans="1:4" x14ac:dyDescent="0.25">
      <c r="A166" s="112">
        <v>163</v>
      </c>
      <c r="B166" s="117">
        <v>2430</v>
      </c>
      <c r="C166" s="117" t="s">
        <v>985</v>
      </c>
      <c r="D166" s="117">
        <v>0</v>
      </c>
    </row>
    <row r="167" spans="1:4" x14ac:dyDescent="0.25">
      <c r="A167" s="112">
        <v>164</v>
      </c>
      <c r="B167" s="116">
        <v>2431</v>
      </c>
      <c r="C167" s="116" t="s">
        <v>985</v>
      </c>
      <c r="D167" s="120">
        <v>0</v>
      </c>
    </row>
    <row r="168" spans="1:4" x14ac:dyDescent="0.25">
      <c r="A168" s="112">
        <v>165</v>
      </c>
      <c r="B168" s="117">
        <v>2440</v>
      </c>
      <c r="C168" s="117" t="s">
        <v>984</v>
      </c>
      <c r="D168" s="117">
        <v>0</v>
      </c>
    </row>
    <row r="169" spans="1:4" x14ac:dyDescent="0.25">
      <c r="A169" s="112">
        <v>166</v>
      </c>
      <c r="B169" s="116">
        <v>2441</v>
      </c>
      <c r="C169" s="116" t="s">
        <v>984</v>
      </c>
      <c r="D169" s="120">
        <v>0</v>
      </c>
    </row>
    <row r="170" spans="1:4" x14ac:dyDescent="0.25">
      <c r="A170" s="112">
        <v>167</v>
      </c>
      <c r="B170" s="117">
        <v>2450</v>
      </c>
      <c r="C170" s="117" t="s">
        <v>983</v>
      </c>
      <c r="D170" s="117">
        <v>0</v>
      </c>
    </row>
    <row r="171" spans="1:4" x14ac:dyDescent="0.25">
      <c r="A171" s="112">
        <v>168</v>
      </c>
      <c r="B171" s="116">
        <v>2451</v>
      </c>
      <c r="C171" s="116" t="s">
        <v>982</v>
      </c>
      <c r="D171" s="120">
        <v>8973</v>
      </c>
    </row>
    <row r="172" spans="1:4" x14ac:dyDescent="0.25">
      <c r="A172" s="112">
        <v>169</v>
      </c>
      <c r="B172" s="117">
        <v>2460</v>
      </c>
      <c r="C172" s="117" t="s">
        <v>981</v>
      </c>
      <c r="D172" s="117">
        <v>0</v>
      </c>
    </row>
    <row r="173" spans="1:4" x14ac:dyDescent="0.25">
      <c r="A173" s="112">
        <v>170</v>
      </c>
      <c r="B173" s="116">
        <v>2461</v>
      </c>
      <c r="C173" s="116" t="s">
        <v>980</v>
      </c>
      <c r="D173" s="120">
        <v>32977</v>
      </c>
    </row>
    <row r="174" spans="1:4" x14ac:dyDescent="0.25">
      <c r="A174" s="112">
        <v>171</v>
      </c>
      <c r="B174" s="117">
        <v>2470</v>
      </c>
      <c r="C174" s="117" t="s">
        <v>979</v>
      </c>
      <c r="D174" s="117">
        <v>0</v>
      </c>
    </row>
    <row r="175" spans="1:4" x14ac:dyDescent="0.25">
      <c r="A175" s="112">
        <v>172</v>
      </c>
      <c r="B175" s="116">
        <v>2471</v>
      </c>
      <c r="C175" s="116" t="s">
        <v>979</v>
      </c>
      <c r="D175" s="120">
        <v>4191</v>
      </c>
    </row>
    <row r="176" spans="1:4" x14ac:dyDescent="0.25">
      <c r="A176" s="112">
        <v>173</v>
      </c>
      <c r="B176" s="117">
        <v>2480</v>
      </c>
      <c r="C176" s="117" t="s">
        <v>978</v>
      </c>
      <c r="D176" s="117">
        <v>0</v>
      </c>
    </row>
    <row r="177" spans="1:4" x14ac:dyDescent="0.25">
      <c r="A177" s="112">
        <v>174</v>
      </c>
      <c r="B177" s="130"/>
      <c r="C177" s="119"/>
      <c r="D177" s="120">
        <v>0</v>
      </c>
    </row>
    <row r="178" spans="1:4" x14ac:dyDescent="0.25">
      <c r="A178" s="112">
        <v>175</v>
      </c>
      <c r="B178" s="116">
        <v>2481</v>
      </c>
      <c r="C178" s="116" t="s">
        <v>978</v>
      </c>
      <c r="D178" s="120">
        <v>35317</v>
      </c>
    </row>
    <row r="179" spans="1:4" ht="24" x14ac:dyDescent="0.25">
      <c r="A179" s="112">
        <v>176</v>
      </c>
      <c r="B179" s="117">
        <v>2490</v>
      </c>
      <c r="C179" s="117" t="s">
        <v>977</v>
      </c>
      <c r="D179" s="117">
        <v>0</v>
      </c>
    </row>
    <row r="180" spans="1:4" ht="22.5" x14ac:dyDescent="0.25">
      <c r="A180" s="112">
        <v>177</v>
      </c>
      <c r="B180" s="116">
        <v>2491</v>
      </c>
      <c r="C180" s="116" t="s">
        <v>977</v>
      </c>
      <c r="D180" s="120">
        <v>0</v>
      </c>
    </row>
    <row r="181" spans="1:4" ht="22.5" x14ac:dyDescent="0.25">
      <c r="A181" s="112">
        <v>178</v>
      </c>
      <c r="B181" s="118">
        <v>2500</v>
      </c>
      <c r="C181" s="118" t="s">
        <v>10</v>
      </c>
      <c r="D181" s="118">
        <v>0</v>
      </c>
    </row>
    <row r="182" spans="1:4" x14ac:dyDescent="0.25">
      <c r="A182" s="112">
        <v>179</v>
      </c>
      <c r="B182" s="117">
        <v>2510</v>
      </c>
      <c r="C182" s="117" t="s">
        <v>976</v>
      </c>
      <c r="D182" s="117">
        <v>0</v>
      </c>
    </row>
    <row r="183" spans="1:4" x14ac:dyDescent="0.25">
      <c r="A183" s="112">
        <v>180</v>
      </c>
      <c r="B183" s="116">
        <v>2511</v>
      </c>
      <c r="C183" s="116" t="s">
        <v>976</v>
      </c>
      <c r="D183" s="120">
        <v>0</v>
      </c>
    </row>
    <row r="184" spans="1:4" x14ac:dyDescent="0.25">
      <c r="A184" s="112">
        <v>181</v>
      </c>
      <c r="B184" s="117">
        <v>2520</v>
      </c>
      <c r="C184" s="117" t="s">
        <v>975</v>
      </c>
      <c r="D184" s="117">
        <v>0</v>
      </c>
    </row>
    <row r="185" spans="1:4" x14ac:dyDescent="0.25">
      <c r="A185" s="112">
        <v>182</v>
      </c>
      <c r="B185" s="116">
        <v>2521</v>
      </c>
      <c r="C185" s="116" t="s">
        <v>975</v>
      </c>
      <c r="D185" s="120">
        <v>0</v>
      </c>
    </row>
    <row r="186" spans="1:4" x14ac:dyDescent="0.25">
      <c r="A186" s="112">
        <v>183</v>
      </c>
      <c r="B186" s="117">
        <v>2530</v>
      </c>
      <c r="C186" s="117" t="s">
        <v>417</v>
      </c>
      <c r="D186" s="117">
        <v>0</v>
      </c>
    </row>
    <row r="187" spans="1:4" x14ac:dyDescent="0.25">
      <c r="A187" s="112">
        <v>184</v>
      </c>
      <c r="B187" s="116">
        <v>2531</v>
      </c>
      <c r="C187" s="116" t="s">
        <v>974</v>
      </c>
      <c r="D187" s="120">
        <v>137744598</v>
      </c>
    </row>
    <row r="188" spans="1:4" x14ac:dyDescent="0.25">
      <c r="A188" s="112">
        <v>185</v>
      </c>
      <c r="B188" s="116">
        <v>2532</v>
      </c>
      <c r="C188" s="116" t="s">
        <v>973</v>
      </c>
      <c r="D188" s="120">
        <v>0</v>
      </c>
    </row>
    <row r="189" spans="1:4" x14ac:dyDescent="0.25">
      <c r="A189" s="112">
        <v>186</v>
      </c>
      <c r="B189" s="116">
        <v>2533</v>
      </c>
      <c r="C189" s="116" t="s">
        <v>972</v>
      </c>
      <c r="D189" s="120">
        <v>0</v>
      </c>
    </row>
    <row r="190" spans="1:4" x14ac:dyDescent="0.25">
      <c r="A190" s="112">
        <v>187</v>
      </c>
      <c r="B190" s="116">
        <v>2534</v>
      </c>
      <c r="C190" s="116" t="s">
        <v>971</v>
      </c>
      <c r="D190" s="120">
        <v>35924679</v>
      </c>
    </row>
    <row r="191" spans="1:4" x14ac:dyDescent="0.25">
      <c r="A191" s="112">
        <v>188</v>
      </c>
      <c r="B191" s="116">
        <v>2535</v>
      </c>
      <c r="C191" s="116" t="s">
        <v>970</v>
      </c>
      <c r="D191" s="120">
        <v>959310</v>
      </c>
    </row>
    <row r="192" spans="1:4" x14ac:dyDescent="0.25">
      <c r="A192" s="112">
        <v>189</v>
      </c>
      <c r="B192" s="116">
        <v>2536</v>
      </c>
      <c r="C192" s="116" t="s">
        <v>969</v>
      </c>
      <c r="D192" s="120">
        <v>0</v>
      </c>
    </row>
    <row r="193" spans="1:4" x14ac:dyDescent="0.25">
      <c r="A193" s="112">
        <v>190</v>
      </c>
      <c r="B193" s="116">
        <v>2537</v>
      </c>
      <c r="C193" s="116" t="s">
        <v>968</v>
      </c>
      <c r="D193" s="120">
        <v>0</v>
      </c>
    </row>
    <row r="194" spans="1:4" x14ac:dyDescent="0.25">
      <c r="A194" s="112">
        <v>191</v>
      </c>
      <c r="B194" s="116">
        <v>2538</v>
      </c>
      <c r="C194" s="116" t="s">
        <v>967</v>
      </c>
      <c r="D194" s="120">
        <v>0</v>
      </c>
    </row>
    <row r="195" spans="1:4" x14ac:dyDescent="0.25">
      <c r="A195" s="112">
        <v>192</v>
      </c>
      <c r="B195" s="116">
        <v>2539</v>
      </c>
      <c r="C195" s="116" t="s">
        <v>966</v>
      </c>
      <c r="D195" s="120">
        <v>0</v>
      </c>
    </row>
    <row r="196" spans="1:4" x14ac:dyDescent="0.25">
      <c r="A196" s="112">
        <v>193</v>
      </c>
      <c r="B196" s="117">
        <v>2540</v>
      </c>
      <c r="C196" s="117" t="s">
        <v>965</v>
      </c>
      <c r="D196" s="117">
        <v>0</v>
      </c>
    </row>
    <row r="197" spans="1:4" x14ac:dyDescent="0.25">
      <c r="A197" s="112">
        <v>194</v>
      </c>
      <c r="B197" s="116">
        <v>2541</v>
      </c>
      <c r="C197" s="116" t="s">
        <v>964</v>
      </c>
      <c r="D197" s="120">
        <v>8173119</v>
      </c>
    </row>
    <row r="198" spans="1:4" x14ac:dyDescent="0.25">
      <c r="A198" s="112">
        <v>195</v>
      </c>
      <c r="B198" s="116">
        <v>2542</v>
      </c>
      <c r="C198" s="116" t="s">
        <v>963</v>
      </c>
      <c r="D198" s="120">
        <v>17946970</v>
      </c>
    </row>
    <row r="199" spans="1:4" x14ac:dyDescent="0.25">
      <c r="A199" s="112">
        <v>196</v>
      </c>
      <c r="B199" s="116">
        <v>2543</v>
      </c>
      <c r="C199" s="116" t="s">
        <v>962</v>
      </c>
      <c r="D199" s="120">
        <v>0</v>
      </c>
    </row>
    <row r="200" spans="1:4" ht="24" x14ac:dyDescent="0.25">
      <c r="A200" s="112">
        <v>197</v>
      </c>
      <c r="B200" s="117">
        <v>2550</v>
      </c>
      <c r="C200" s="117" t="s">
        <v>961</v>
      </c>
      <c r="D200" s="117">
        <v>0</v>
      </c>
    </row>
    <row r="201" spans="1:4" x14ac:dyDescent="0.25">
      <c r="A201" s="112">
        <v>198</v>
      </c>
      <c r="B201" s="116">
        <v>2551</v>
      </c>
      <c r="C201" s="116" t="s">
        <v>960</v>
      </c>
      <c r="D201" s="120">
        <v>662507</v>
      </c>
    </row>
    <row r="202" spans="1:4" x14ac:dyDescent="0.25">
      <c r="A202" s="112">
        <v>199</v>
      </c>
      <c r="B202" s="116">
        <v>2552</v>
      </c>
      <c r="C202" s="116" t="s">
        <v>959</v>
      </c>
      <c r="D202" s="120">
        <v>75447</v>
      </c>
    </row>
    <row r="203" spans="1:4" x14ac:dyDescent="0.25">
      <c r="A203" s="112">
        <v>200</v>
      </c>
      <c r="B203" s="116">
        <v>2553</v>
      </c>
      <c r="C203" s="116" t="s">
        <v>958</v>
      </c>
      <c r="D203" s="120">
        <v>0</v>
      </c>
    </row>
    <row r="204" spans="1:4" x14ac:dyDescent="0.25">
      <c r="A204" s="112">
        <v>201</v>
      </c>
      <c r="B204" s="117">
        <v>2560</v>
      </c>
      <c r="C204" s="117" t="s">
        <v>957</v>
      </c>
      <c r="D204" s="117">
        <v>0</v>
      </c>
    </row>
    <row r="205" spans="1:4" x14ac:dyDescent="0.25">
      <c r="A205" s="112">
        <v>202</v>
      </c>
      <c r="B205" s="116">
        <v>2561</v>
      </c>
      <c r="C205" s="116" t="s">
        <v>957</v>
      </c>
      <c r="D205" s="120">
        <v>0</v>
      </c>
    </row>
    <row r="206" spans="1:4" x14ac:dyDescent="0.25">
      <c r="A206" s="112">
        <v>203</v>
      </c>
      <c r="B206" s="130"/>
      <c r="C206" s="119"/>
      <c r="D206" s="120">
        <v>0</v>
      </c>
    </row>
    <row r="207" spans="1:4" x14ac:dyDescent="0.25">
      <c r="A207" s="112">
        <v>204</v>
      </c>
      <c r="B207" s="117">
        <v>2590</v>
      </c>
      <c r="C207" s="117" t="s">
        <v>956</v>
      </c>
      <c r="D207" s="117">
        <v>0</v>
      </c>
    </row>
    <row r="208" spans="1:4" x14ac:dyDescent="0.25">
      <c r="A208" s="112">
        <v>205</v>
      </c>
      <c r="B208" s="116">
        <v>2591</v>
      </c>
      <c r="C208" s="116" t="s">
        <v>955</v>
      </c>
      <c r="D208" s="120">
        <v>0</v>
      </c>
    </row>
    <row r="209" spans="1:4" x14ac:dyDescent="0.25">
      <c r="A209" s="112">
        <v>206</v>
      </c>
      <c r="B209" s="118">
        <v>2600</v>
      </c>
      <c r="C209" s="118" t="s">
        <v>11</v>
      </c>
      <c r="D209" s="118">
        <v>0</v>
      </c>
    </row>
    <row r="210" spans="1:4" x14ac:dyDescent="0.25">
      <c r="A210" s="112">
        <v>207</v>
      </c>
      <c r="B210" s="117">
        <v>2610</v>
      </c>
      <c r="C210" s="117" t="s">
        <v>954</v>
      </c>
      <c r="D210" s="117">
        <v>0</v>
      </c>
    </row>
    <row r="211" spans="1:4" x14ac:dyDescent="0.25">
      <c r="A211" s="112">
        <v>208</v>
      </c>
      <c r="B211" s="116">
        <v>2611</v>
      </c>
      <c r="C211" s="116" t="s">
        <v>953</v>
      </c>
      <c r="D211" s="120">
        <v>454361</v>
      </c>
    </row>
    <row r="212" spans="1:4" x14ac:dyDescent="0.25">
      <c r="A212" s="112">
        <v>209</v>
      </c>
      <c r="B212" s="116">
        <v>2612</v>
      </c>
      <c r="C212" s="116" t="s">
        <v>952</v>
      </c>
      <c r="D212" s="120">
        <v>0</v>
      </c>
    </row>
    <row r="213" spans="1:4" x14ac:dyDescent="0.25">
      <c r="A213" s="112">
        <v>210</v>
      </c>
      <c r="B213" s="117">
        <v>2620</v>
      </c>
      <c r="C213" s="117" t="s">
        <v>951</v>
      </c>
      <c r="D213" s="117">
        <v>0</v>
      </c>
    </row>
    <row r="214" spans="1:4" x14ac:dyDescent="0.25">
      <c r="A214" s="112">
        <v>211</v>
      </c>
      <c r="B214" s="116">
        <v>2621</v>
      </c>
      <c r="C214" s="116" t="s">
        <v>951</v>
      </c>
      <c r="D214" s="120">
        <v>0</v>
      </c>
    </row>
    <row r="215" spans="1:4" ht="22.5" x14ac:dyDescent="0.25">
      <c r="A215" s="112">
        <v>212</v>
      </c>
      <c r="B215" s="118">
        <v>2700</v>
      </c>
      <c r="C215" s="118" t="s">
        <v>12</v>
      </c>
      <c r="D215" s="118">
        <v>0</v>
      </c>
    </row>
    <row r="216" spans="1:4" x14ac:dyDescent="0.25">
      <c r="A216" s="112">
        <v>213</v>
      </c>
      <c r="B216" s="117">
        <v>2710</v>
      </c>
      <c r="C216" s="117" t="s">
        <v>950</v>
      </c>
      <c r="D216" s="117">
        <v>0</v>
      </c>
    </row>
    <row r="217" spans="1:4" x14ac:dyDescent="0.25">
      <c r="A217" s="112">
        <v>214</v>
      </c>
      <c r="B217" s="116">
        <v>2711</v>
      </c>
      <c r="C217" s="116" t="s">
        <v>949</v>
      </c>
      <c r="D217" s="120">
        <v>211451</v>
      </c>
    </row>
    <row r="218" spans="1:4" x14ac:dyDescent="0.25">
      <c r="A218" s="112">
        <v>215</v>
      </c>
      <c r="B218" s="116">
        <v>2712</v>
      </c>
      <c r="C218" s="116" t="s">
        <v>948</v>
      </c>
      <c r="D218" s="120">
        <v>16228</v>
      </c>
    </row>
    <row r="219" spans="1:4" x14ac:dyDescent="0.25">
      <c r="A219" s="112">
        <v>216</v>
      </c>
      <c r="B219" s="117">
        <v>2720</v>
      </c>
      <c r="C219" s="117" t="s">
        <v>947</v>
      </c>
      <c r="D219" s="117">
        <v>0</v>
      </c>
    </row>
    <row r="220" spans="1:4" x14ac:dyDescent="0.25">
      <c r="A220" s="112">
        <v>217</v>
      </c>
      <c r="B220" s="116">
        <v>2721</v>
      </c>
      <c r="C220" s="116" t="s">
        <v>947</v>
      </c>
      <c r="D220" s="120">
        <v>3135</v>
      </c>
    </row>
    <row r="221" spans="1:4" x14ac:dyDescent="0.25">
      <c r="A221" s="112">
        <v>218</v>
      </c>
      <c r="B221" s="117">
        <v>2730</v>
      </c>
      <c r="C221" s="117" t="s">
        <v>946</v>
      </c>
      <c r="D221" s="117">
        <v>0</v>
      </c>
    </row>
    <row r="222" spans="1:4" x14ac:dyDescent="0.25">
      <c r="A222" s="112">
        <v>219</v>
      </c>
      <c r="B222" s="116">
        <v>2731</v>
      </c>
      <c r="C222" s="116" t="s">
        <v>946</v>
      </c>
      <c r="D222" s="120">
        <v>0</v>
      </c>
    </row>
    <row r="223" spans="1:4" x14ac:dyDescent="0.25">
      <c r="A223" s="112">
        <v>220</v>
      </c>
      <c r="B223" s="117">
        <v>2740</v>
      </c>
      <c r="C223" s="117" t="s">
        <v>945</v>
      </c>
      <c r="D223" s="117">
        <v>0</v>
      </c>
    </row>
    <row r="224" spans="1:4" x14ac:dyDescent="0.25">
      <c r="A224" s="112">
        <v>221</v>
      </c>
      <c r="B224" s="116">
        <v>2741</v>
      </c>
      <c r="C224" s="116" t="s">
        <v>945</v>
      </c>
      <c r="D224" s="120">
        <v>0</v>
      </c>
    </row>
    <row r="225" spans="1:4" ht="24" x14ac:dyDescent="0.25">
      <c r="A225" s="112">
        <v>222</v>
      </c>
      <c r="B225" s="117">
        <v>2750</v>
      </c>
      <c r="C225" s="117" t="s">
        <v>944</v>
      </c>
      <c r="D225" s="117">
        <v>0</v>
      </c>
    </row>
    <row r="226" spans="1:4" x14ac:dyDescent="0.25">
      <c r="A226" s="112">
        <v>223</v>
      </c>
      <c r="B226" s="116">
        <v>2751</v>
      </c>
      <c r="C226" s="116" t="s">
        <v>943</v>
      </c>
      <c r="D226" s="120">
        <v>1503</v>
      </c>
    </row>
    <row r="227" spans="1:4" ht="15" customHeight="1" x14ac:dyDescent="0.25">
      <c r="A227" s="112">
        <v>224</v>
      </c>
      <c r="B227" s="118">
        <v>2800</v>
      </c>
      <c r="C227" s="118" t="s">
        <v>942</v>
      </c>
      <c r="D227" s="118">
        <v>0</v>
      </c>
    </row>
    <row r="228" spans="1:4" ht="15" customHeight="1" x14ac:dyDescent="0.25">
      <c r="A228" s="112">
        <v>225</v>
      </c>
      <c r="B228" s="117">
        <v>2810</v>
      </c>
      <c r="C228" s="117" t="s">
        <v>941</v>
      </c>
      <c r="D228" s="117">
        <v>0</v>
      </c>
    </row>
    <row r="229" spans="1:4" ht="15" customHeight="1" x14ac:dyDescent="0.25">
      <c r="A229" s="112">
        <v>226</v>
      </c>
      <c r="B229" s="116">
        <v>2811</v>
      </c>
      <c r="C229" s="116" t="s">
        <v>941</v>
      </c>
      <c r="D229" s="120">
        <v>0</v>
      </c>
    </row>
    <row r="230" spans="1:4" ht="15" customHeight="1" x14ac:dyDescent="0.25">
      <c r="A230" s="112">
        <v>227</v>
      </c>
      <c r="B230" s="117">
        <v>2820</v>
      </c>
      <c r="C230" s="117" t="s">
        <v>940</v>
      </c>
      <c r="D230" s="117">
        <v>0</v>
      </c>
    </row>
    <row r="231" spans="1:4" ht="15" customHeight="1" x14ac:dyDescent="0.25">
      <c r="A231" s="112">
        <v>228</v>
      </c>
      <c r="B231" s="116">
        <v>2821</v>
      </c>
      <c r="C231" s="116" t="s">
        <v>940</v>
      </c>
      <c r="D231" s="120">
        <v>0</v>
      </c>
    </row>
    <row r="232" spans="1:4" ht="15" customHeight="1" x14ac:dyDescent="0.25">
      <c r="A232" s="112">
        <v>229</v>
      </c>
      <c r="B232" s="117">
        <v>2830</v>
      </c>
      <c r="C232" s="117" t="s">
        <v>939</v>
      </c>
      <c r="D232" s="117">
        <v>0</v>
      </c>
    </row>
    <row r="233" spans="1:4" ht="15" customHeight="1" x14ac:dyDescent="0.25">
      <c r="A233" s="112">
        <v>230</v>
      </c>
      <c r="B233" s="116">
        <v>2831</v>
      </c>
      <c r="C233" s="116" t="s">
        <v>939</v>
      </c>
      <c r="D233" s="120">
        <v>0</v>
      </c>
    </row>
    <row r="234" spans="1:4" ht="15" customHeight="1" x14ac:dyDescent="0.25">
      <c r="A234" s="112">
        <v>231</v>
      </c>
      <c r="B234" s="118">
        <v>2900</v>
      </c>
      <c r="C234" s="118" t="s">
        <v>13</v>
      </c>
      <c r="D234" s="118">
        <v>0</v>
      </c>
    </row>
    <row r="235" spans="1:4" ht="15" customHeight="1" x14ac:dyDescent="0.25">
      <c r="A235" s="112">
        <v>232</v>
      </c>
      <c r="B235" s="130"/>
      <c r="C235" s="119"/>
      <c r="D235" s="120">
        <v>0</v>
      </c>
    </row>
    <row r="236" spans="1:4" ht="15" customHeight="1" x14ac:dyDescent="0.25">
      <c r="A236" s="112">
        <v>233</v>
      </c>
      <c r="B236" s="117">
        <v>2910</v>
      </c>
      <c r="C236" s="117" t="s">
        <v>938</v>
      </c>
      <c r="D236" s="117">
        <v>0</v>
      </c>
    </row>
    <row r="237" spans="1:4" ht="15" customHeight="1" x14ac:dyDescent="0.25">
      <c r="A237" s="112">
        <v>234</v>
      </c>
      <c r="B237" s="116">
        <v>2911</v>
      </c>
      <c r="C237" s="116" t="s">
        <v>937</v>
      </c>
      <c r="D237" s="120">
        <v>85074</v>
      </c>
    </row>
    <row r="238" spans="1:4" ht="15" customHeight="1" x14ac:dyDescent="0.25">
      <c r="A238" s="112">
        <v>235</v>
      </c>
      <c r="B238" s="117">
        <v>2920</v>
      </c>
      <c r="C238" s="117" t="s">
        <v>936</v>
      </c>
      <c r="D238" s="117">
        <v>0</v>
      </c>
    </row>
    <row r="239" spans="1:4" ht="15" customHeight="1" x14ac:dyDescent="0.25">
      <c r="A239" s="112">
        <v>236</v>
      </c>
      <c r="B239" s="116">
        <v>2921</v>
      </c>
      <c r="C239" s="116" t="s">
        <v>935</v>
      </c>
      <c r="D239" s="120">
        <v>680</v>
      </c>
    </row>
    <row r="240" spans="1:4" ht="22.5" customHeight="1" x14ac:dyDescent="0.25">
      <c r="A240" s="112">
        <v>237</v>
      </c>
      <c r="B240" s="117">
        <v>2930</v>
      </c>
      <c r="C240" s="117" t="s">
        <v>934</v>
      </c>
      <c r="D240" s="117">
        <v>0</v>
      </c>
    </row>
    <row r="241" spans="1:4" ht="15" customHeight="1" x14ac:dyDescent="0.25">
      <c r="A241" s="112">
        <v>238</v>
      </c>
      <c r="B241" s="116">
        <v>2931</v>
      </c>
      <c r="C241" s="116" t="s">
        <v>933</v>
      </c>
      <c r="D241" s="120">
        <v>11929</v>
      </c>
    </row>
    <row r="242" spans="1:4" ht="15" customHeight="1" x14ac:dyDescent="0.25">
      <c r="A242" s="112">
        <v>239</v>
      </c>
      <c r="B242" s="116">
        <v>2932</v>
      </c>
      <c r="C242" s="116" t="s">
        <v>932</v>
      </c>
      <c r="D242" s="120">
        <v>0</v>
      </c>
    </row>
    <row r="243" spans="1:4" ht="22.5" customHeight="1" x14ac:dyDescent="0.25">
      <c r="A243" s="112">
        <v>240</v>
      </c>
      <c r="B243" s="117">
        <v>2940</v>
      </c>
      <c r="C243" s="117" t="s">
        <v>931</v>
      </c>
      <c r="D243" s="117">
        <v>0</v>
      </c>
    </row>
    <row r="244" spans="1:4" ht="15" customHeight="1" x14ac:dyDescent="0.25">
      <c r="A244" s="112">
        <v>241</v>
      </c>
      <c r="B244" s="116">
        <v>2941</v>
      </c>
      <c r="C244" s="116" t="s">
        <v>930</v>
      </c>
      <c r="D244" s="120">
        <v>69177</v>
      </c>
    </row>
    <row r="245" spans="1:4" ht="15" customHeight="1" x14ac:dyDescent="0.25">
      <c r="A245" s="112">
        <v>242</v>
      </c>
      <c r="B245" s="116">
        <v>2942</v>
      </c>
      <c r="C245" s="116" t="s">
        <v>929</v>
      </c>
      <c r="D245" s="120">
        <v>127263</v>
      </c>
    </row>
    <row r="246" spans="1:4" ht="22.5" customHeight="1" x14ac:dyDescent="0.25">
      <c r="A246" s="112">
        <v>243</v>
      </c>
      <c r="B246" s="117">
        <v>2950</v>
      </c>
      <c r="C246" s="117" t="s">
        <v>928</v>
      </c>
      <c r="D246" s="117">
        <v>0</v>
      </c>
    </row>
    <row r="247" spans="1:4" ht="15" customHeight="1" x14ac:dyDescent="0.25">
      <c r="A247" s="112">
        <v>244</v>
      </c>
      <c r="B247" s="116">
        <v>2951</v>
      </c>
      <c r="C247" s="116" t="s">
        <v>927</v>
      </c>
      <c r="D247" s="120">
        <v>51968</v>
      </c>
    </row>
    <row r="248" spans="1:4" ht="15" customHeight="1" x14ac:dyDescent="0.25">
      <c r="A248" s="112">
        <v>245</v>
      </c>
      <c r="B248" s="116">
        <v>2952</v>
      </c>
      <c r="C248" s="116" t="s">
        <v>926</v>
      </c>
      <c r="D248" s="120">
        <v>0</v>
      </c>
    </row>
    <row r="249" spans="1:4" ht="15" customHeight="1" x14ac:dyDescent="0.25">
      <c r="A249" s="112">
        <v>246</v>
      </c>
      <c r="B249" s="116">
        <v>2953</v>
      </c>
      <c r="C249" s="116" t="s">
        <v>925</v>
      </c>
      <c r="D249" s="120">
        <v>10098</v>
      </c>
    </row>
    <row r="250" spans="1:4" ht="15" customHeight="1" x14ac:dyDescent="0.25">
      <c r="A250" s="112">
        <v>247</v>
      </c>
      <c r="B250" s="116">
        <v>2954</v>
      </c>
      <c r="C250" s="116" t="s">
        <v>924</v>
      </c>
      <c r="D250" s="120">
        <v>26177</v>
      </c>
    </row>
    <row r="251" spans="1:4" ht="15" customHeight="1" x14ac:dyDescent="0.25">
      <c r="A251" s="112">
        <v>248</v>
      </c>
      <c r="B251" s="117">
        <v>2960</v>
      </c>
      <c r="C251" s="117" t="s">
        <v>923</v>
      </c>
      <c r="D251" s="117">
        <v>0</v>
      </c>
    </row>
    <row r="252" spans="1:4" ht="15" customHeight="1" x14ac:dyDescent="0.25">
      <c r="A252" s="112">
        <v>249</v>
      </c>
      <c r="B252" s="116">
        <v>2961</v>
      </c>
      <c r="C252" s="116" t="s">
        <v>922</v>
      </c>
      <c r="D252" s="120">
        <v>5374</v>
      </c>
    </row>
    <row r="253" spans="1:4" ht="15" customHeight="1" x14ac:dyDescent="0.25">
      <c r="A253" s="112">
        <v>250</v>
      </c>
      <c r="B253" s="117">
        <v>2970</v>
      </c>
      <c r="C253" s="117" t="s">
        <v>921</v>
      </c>
      <c r="D253" s="117">
        <v>0</v>
      </c>
    </row>
    <row r="254" spans="1:4" ht="15" customHeight="1" x14ac:dyDescent="0.25">
      <c r="A254" s="112">
        <v>251</v>
      </c>
      <c r="B254" s="116">
        <v>2971</v>
      </c>
      <c r="C254" s="116" t="s">
        <v>921</v>
      </c>
      <c r="D254" s="120">
        <v>0</v>
      </c>
    </row>
    <row r="255" spans="1:4" ht="15" customHeight="1" x14ac:dyDescent="0.25">
      <c r="A255" s="112">
        <v>252</v>
      </c>
      <c r="B255" s="117">
        <v>2980</v>
      </c>
      <c r="C255" s="117" t="s">
        <v>920</v>
      </c>
      <c r="D255" s="117">
        <v>0</v>
      </c>
    </row>
    <row r="256" spans="1:4" ht="15" customHeight="1" x14ac:dyDescent="0.25">
      <c r="A256" s="112">
        <v>253</v>
      </c>
      <c r="B256" s="116">
        <v>2981</v>
      </c>
      <c r="C256" s="116" t="s">
        <v>920</v>
      </c>
      <c r="D256" s="120">
        <v>9600</v>
      </c>
    </row>
    <row r="257" spans="1:4" ht="15" customHeight="1" x14ac:dyDescent="0.25">
      <c r="A257" s="112">
        <v>254</v>
      </c>
      <c r="B257" s="117">
        <v>2990</v>
      </c>
      <c r="C257" s="117" t="s">
        <v>919</v>
      </c>
      <c r="D257" s="117">
        <v>0</v>
      </c>
    </row>
    <row r="258" spans="1:4" ht="15" customHeight="1" x14ac:dyDescent="0.25">
      <c r="A258" s="112">
        <v>255</v>
      </c>
      <c r="B258" s="116">
        <v>2991</v>
      </c>
      <c r="C258" s="116" t="s">
        <v>918</v>
      </c>
      <c r="D258" s="120">
        <v>0</v>
      </c>
    </row>
    <row r="259" spans="1:4" ht="15" customHeight="1" x14ac:dyDescent="0.25">
      <c r="A259" s="112">
        <v>256</v>
      </c>
      <c r="B259" s="121">
        <v>3000</v>
      </c>
      <c r="C259" s="121" t="s">
        <v>14</v>
      </c>
      <c r="D259" s="121">
        <v>0</v>
      </c>
    </row>
    <row r="260" spans="1:4" ht="15" customHeight="1" x14ac:dyDescent="0.25">
      <c r="A260" s="112">
        <v>257</v>
      </c>
      <c r="B260" s="118">
        <v>3100</v>
      </c>
      <c r="C260" s="118" t="s">
        <v>15</v>
      </c>
      <c r="D260" s="118">
        <v>0</v>
      </c>
    </row>
    <row r="261" spans="1:4" ht="15" customHeight="1" x14ac:dyDescent="0.25">
      <c r="A261" s="112">
        <v>258</v>
      </c>
      <c r="B261" s="117">
        <v>3110</v>
      </c>
      <c r="C261" s="117" t="s">
        <v>917</v>
      </c>
      <c r="D261" s="117">
        <v>0</v>
      </c>
    </row>
    <row r="262" spans="1:4" ht="15" customHeight="1" x14ac:dyDescent="0.25">
      <c r="A262" s="112">
        <v>259</v>
      </c>
      <c r="B262" s="116">
        <v>3111</v>
      </c>
      <c r="C262" s="116" t="s">
        <v>916</v>
      </c>
      <c r="D262" s="120">
        <v>0</v>
      </c>
    </row>
    <row r="263" spans="1:4" ht="15" customHeight="1" x14ac:dyDescent="0.25">
      <c r="A263" s="112">
        <v>260</v>
      </c>
      <c r="B263" s="117">
        <v>3120</v>
      </c>
      <c r="C263" s="117" t="s">
        <v>915</v>
      </c>
      <c r="D263" s="117">
        <v>0</v>
      </c>
    </row>
    <row r="264" spans="1:4" ht="15" customHeight="1" x14ac:dyDescent="0.25">
      <c r="A264" s="112">
        <v>261</v>
      </c>
      <c r="B264" s="130"/>
      <c r="C264" s="119"/>
      <c r="D264" s="120">
        <v>0</v>
      </c>
    </row>
    <row r="265" spans="1:4" ht="15" customHeight="1" x14ac:dyDescent="0.25">
      <c r="A265" s="112">
        <v>262</v>
      </c>
      <c r="B265" s="116">
        <v>3121</v>
      </c>
      <c r="C265" s="116" t="s">
        <v>914</v>
      </c>
      <c r="D265" s="120">
        <v>112633</v>
      </c>
    </row>
    <row r="266" spans="1:4" ht="15" customHeight="1" x14ac:dyDescent="0.25">
      <c r="A266" s="112">
        <v>263</v>
      </c>
      <c r="B266" s="117">
        <v>3130</v>
      </c>
      <c r="C266" s="117" t="s">
        <v>913</v>
      </c>
      <c r="D266" s="117">
        <v>0</v>
      </c>
    </row>
    <row r="267" spans="1:4" ht="15" customHeight="1" x14ac:dyDescent="0.25">
      <c r="A267" s="112">
        <v>264</v>
      </c>
      <c r="B267" s="116">
        <v>3131</v>
      </c>
      <c r="C267" s="116" t="s">
        <v>912</v>
      </c>
      <c r="D267" s="120">
        <v>0</v>
      </c>
    </row>
    <row r="268" spans="1:4" ht="15" customHeight="1" x14ac:dyDescent="0.25">
      <c r="A268" s="112">
        <v>265</v>
      </c>
      <c r="B268" s="117">
        <v>3140</v>
      </c>
      <c r="C268" s="117" t="s">
        <v>911</v>
      </c>
      <c r="D268" s="117">
        <v>0</v>
      </c>
    </row>
    <row r="269" spans="1:4" ht="15" customHeight="1" x14ac:dyDescent="0.25">
      <c r="A269" s="112">
        <v>266</v>
      </c>
      <c r="B269" s="116">
        <v>3141</v>
      </c>
      <c r="C269" s="116" t="s">
        <v>910</v>
      </c>
      <c r="D269" s="120">
        <v>25228</v>
      </c>
    </row>
    <row r="270" spans="1:4" ht="15" customHeight="1" x14ac:dyDescent="0.25">
      <c r="A270" s="112">
        <v>267</v>
      </c>
      <c r="B270" s="117">
        <v>3150</v>
      </c>
      <c r="C270" s="117" t="s">
        <v>909</v>
      </c>
      <c r="D270" s="117">
        <v>0</v>
      </c>
    </row>
    <row r="271" spans="1:4" ht="15" customHeight="1" x14ac:dyDescent="0.25">
      <c r="A271" s="112">
        <v>268</v>
      </c>
      <c r="B271" s="116">
        <v>3151</v>
      </c>
      <c r="C271" s="116" t="s">
        <v>909</v>
      </c>
      <c r="D271" s="120">
        <v>3901</v>
      </c>
    </row>
    <row r="272" spans="1:4" ht="15" customHeight="1" x14ac:dyDescent="0.25">
      <c r="A272" s="112">
        <v>269</v>
      </c>
      <c r="B272" s="116">
        <v>3152</v>
      </c>
      <c r="C272" s="116" t="s">
        <v>908</v>
      </c>
      <c r="D272" s="120">
        <v>0</v>
      </c>
    </row>
    <row r="273" spans="1:4" ht="15" customHeight="1" x14ac:dyDescent="0.25">
      <c r="A273" s="112">
        <v>270</v>
      </c>
      <c r="B273" s="117">
        <v>3160</v>
      </c>
      <c r="C273" s="117" t="s">
        <v>907</v>
      </c>
      <c r="D273" s="117">
        <v>0</v>
      </c>
    </row>
    <row r="274" spans="1:4" ht="15" customHeight="1" x14ac:dyDescent="0.25">
      <c r="A274" s="112">
        <v>271</v>
      </c>
      <c r="B274" s="116">
        <v>3161</v>
      </c>
      <c r="C274" s="116" t="s">
        <v>907</v>
      </c>
      <c r="D274" s="120">
        <v>0</v>
      </c>
    </row>
    <row r="275" spans="1:4" ht="15" customHeight="1" x14ac:dyDescent="0.25">
      <c r="A275" s="112">
        <v>272</v>
      </c>
      <c r="B275" s="117">
        <v>3170</v>
      </c>
      <c r="C275" s="117" t="s">
        <v>906</v>
      </c>
      <c r="D275" s="117">
        <v>0</v>
      </c>
    </row>
    <row r="276" spans="1:4" ht="15" customHeight="1" x14ac:dyDescent="0.25">
      <c r="A276" s="112">
        <v>273</v>
      </c>
      <c r="B276" s="116">
        <v>3171</v>
      </c>
      <c r="C276" s="116" t="s">
        <v>905</v>
      </c>
      <c r="D276" s="120">
        <v>0</v>
      </c>
    </row>
    <row r="277" spans="1:4" ht="15" customHeight="1" x14ac:dyDescent="0.25">
      <c r="A277" s="112">
        <v>274</v>
      </c>
      <c r="B277" s="116">
        <v>3172</v>
      </c>
      <c r="C277" s="116" t="s">
        <v>904</v>
      </c>
      <c r="D277" s="120">
        <v>5970</v>
      </c>
    </row>
    <row r="278" spans="1:4" ht="15" customHeight="1" x14ac:dyDescent="0.25">
      <c r="A278" s="112">
        <v>275</v>
      </c>
      <c r="B278" s="117">
        <v>3180</v>
      </c>
      <c r="C278" s="117" t="s">
        <v>903</v>
      </c>
      <c r="D278" s="117">
        <v>0</v>
      </c>
    </row>
    <row r="279" spans="1:4" ht="15" customHeight="1" x14ac:dyDescent="0.25">
      <c r="A279" s="112">
        <v>276</v>
      </c>
      <c r="B279" s="116">
        <v>3181</v>
      </c>
      <c r="C279" s="116" t="s">
        <v>902</v>
      </c>
      <c r="D279" s="120">
        <v>0</v>
      </c>
    </row>
    <row r="280" spans="1:4" ht="15" customHeight="1" x14ac:dyDescent="0.25">
      <c r="A280" s="112">
        <v>277</v>
      </c>
      <c r="B280" s="116">
        <v>3182</v>
      </c>
      <c r="C280" s="116" t="s">
        <v>901</v>
      </c>
      <c r="D280" s="120">
        <v>0</v>
      </c>
    </row>
    <row r="281" spans="1:4" ht="15" customHeight="1" x14ac:dyDescent="0.25">
      <c r="A281" s="112">
        <v>278</v>
      </c>
      <c r="B281" s="117">
        <v>3190</v>
      </c>
      <c r="C281" s="117" t="s">
        <v>900</v>
      </c>
      <c r="D281" s="117">
        <v>0</v>
      </c>
    </row>
    <row r="282" spans="1:4" ht="15" customHeight="1" x14ac:dyDescent="0.25">
      <c r="A282" s="112">
        <v>279</v>
      </c>
      <c r="B282" s="116">
        <v>3191</v>
      </c>
      <c r="C282" s="116" t="s">
        <v>900</v>
      </c>
      <c r="D282" s="120">
        <v>0</v>
      </c>
    </row>
    <row r="283" spans="1:4" ht="15" customHeight="1" x14ac:dyDescent="0.25">
      <c r="A283" s="112">
        <v>280</v>
      </c>
      <c r="B283" s="118">
        <v>3200</v>
      </c>
      <c r="C283" s="118" t="s">
        <v>16</v>
      </c>
      <c r="D283" s="118">
        <v>0</v>
      </c>
    </row>
    <row r="284" spans="1:4" ht="15" customHeight="1" x14ac:dyDescent="0.25">
      <c r="A284" s="112">
        <v>281</v>
      </c>
      <c r="B284" s="117">
        <v>3210</v>
      </c>
      <c r="C284" s="117" t="s">
        <v>899</v>
      </c>
      <c r="D284" s="117">
        <v>0</v>
      </c>
    </row>
    <row r="285" spans="1:4" ht="15" customHeight="1" x14ac:dyDescent="0.25">
      <c r="A285" s="112">
        <v>282</v>
      </c>
      <c r="B285" s="116">
        <v>3211</v>
      </c>
      <c r="C285" s="116" t="s">
        <v>899</v>
      </c>
      <c r="D285" s="120">
        <v>0</v>
      </c>
    </row>
    <row r="286" spans="1:4" ht="15" customHeight="1" x14ac:dyDescent="0.25">
      <c r="A286" s="112">
        <v>283</v>
      </c>
      <c r="B286" s="117">
        <v>3220</v>
      </c>
      <c r="C286" s="117" t="s">
        <v>898</v>
      </c>
      <c r="D286" s="117">
        <v>0</v>
      </c>
    </row>
    <row r="287" spans="1:4" ht="15" customHeight="1" x14ac:dyDescent="0.25">
      <c r="A287" s="112">
        <v>284</v>
      </c>
      <c r="B287" s="116">
        <v>3221</v>
      </c>
      <c r="C287" s="116" t="s">
        <v>897</v>
      </c>
      <c r="D287" s="120">
        <v>261835</v>
      </c>
    </row>
    <row r="288" spans="1:4" ht="15" customHeight="1" x14ac:dyDescent="0.25">
      <c r="A288" s="112">
        <v>285</v>
      </c>
      <c r="B288" s="116">
        <v>3222</v>
      </c>
      <c r="C288" s="116" t="s">
        <v>896</v>
      </c>
      <c r="D288" s="120">
        <v>0</v>
      </c>
    </row>
    <row r="289" spans="1:4" ht="22.5" customHeight="1" x14ac:dyDescent="0.25">
      <c r="A289" s="112">
        <v>286</v>
      </c>
      <c r="B289" s="117">
        <v>3230</v>
      </c>
      <c r="C289" s="117" t="s">
        <v>895</v>
      </c>
      <c r="D289" s="117">
        <v>0</v>
      </c>
    </row>
    <row r="290" spans="1:4" ht="15" customHeight="1" x14ac:dyDescent="0.25">
      <c r="A290" s="112">
        <v>287</v>
      </c>
      <c r="B290" s="116">
        <v>3231</v>
      </c>
      <c r="C290" s="116" t="s">
        <v>894</v>
      </c>
      <c r="D290" s="120">
        <v>157273</v>
      </c>
    </row>
    <row r="291" spans="1:4" ht="15" customHeight="1" x14ac:dyDescent="0.25">
      <c r="A291" s="112">
        <v>288</v>
      </c>
      <c r="B291" s="116">
        <v>3232</v>
      </c>
      <c r="C291" s="116" t="s">
        <v>893</v>
      </c>
      <c r="D291" s="120">
        <v>0</v>
      </c>
    </row>
    <row r="292" spans="1:4" ht="15" customHeight="1" x14ac:dyDescent="0.25">
      <c r="A292" s="112">
        <v>289</v>
      </c>
      <c r="B292" s="116">
        <v>3233</v>
      </c>
      <c r="C292" s="116" t="s">
        <v>892</v>
      </c>
      <c r="D292" s="120">
        <v>0</v>
      </c>
    </row>
    <row r="293" spans="1:4" ht="15" customHeight="1" x14ac:dyDescent="0.25">
      <c r="A293" s="112">
        <v>290</v>
      </c>
      <c r="B293" s="130"/>
      <c r="C293" s="119"/>
      <c r="D293" s="120">
        <v>0</v>
      </c>
    </row>
    <row r="294" spans="1:4" ht="15" customHeight="1" x14ac:dyDescent="0.25">
      <c r="A294" s="112">
        <v>291</v>
      </c>
      <c r="B294" s="117">
        <v>3240</v>
      </c>
      <c r="C294" s="117" t="s">
        <v>891</v>
      </c>
      <c r="D294" s="117">
        <v>0</v>
      </c>
    </row>
    <row r="295" spans="1:4" ht="15" customHeight="1" x14ac:dyDescent="0.25">
      <c r="A295" s="112">
        <v>292</v>
      </c>
      <c r="B295" s="116">
        <v>3241</v>
      </c>
      <c r="C295" s="116" t="s">
        <v>890</v>
      </c>
      <c r="D295" s="120">
        <v>4427650</v>
      </c>
    </row>
    <row r="296" spans="1:4" ht="15" customHeight="1" x14ac:dyDescent="0.25">
      <c r="A296" s="112">
        <v>293</v>
      </c>
      <c r="B296" s="116">
        <v>3242</v>
      </c>
      <c r="C296" s="116" t="s">
        <v>889</v>
      </c>
      <c r="D296" s="120">
        <v>0</v>
      </c>
    </row>
    <row r="297" spans="1:4" ht="15" customHeight="1" x14ac:dyDescent="0.25">
      <c r="A297" s="112">
        <v>294</v>
      </c>
      <c r="B297" s="116">
        <v>3243</v>
      </c>
      <c r="C297" s="116" t="s">
        <v>888</v>
      </c>
      <c r="D297" s="120">
        <v>129025</v>
      </c>
    </row>
    <row r="298" spans="1:4" ht="15" customHeight="1" x14ac:dyDescent="0.25">
      <c r="A298" s="112">
        <v>295</v>
      </c>
      <c r="B298" s="116">
        <v>3244</v>
      </c>
      <c r="C298" s="116" t="s">
        <v>887</v>
      </c>
      <c r="D298" s="120">
        <v>959310</v>
      </c>
    </row>
    <row r="299" spans="1:4" ht="15" customHeight="1" x14ac:dyDescent="0.25">
      <c r="A299" s="112">
        <v>296</v>
      </c>
      <c r="B299" s="117">
        <v>3250</v>
      </c>
      <c r="C299" s="117" t="s">
        <v>886</v>
      </c>
      <c r="D299" s="117">
        <v>0</v>
      </c>
    </row>
    <row r="300" spans="1:4" ht="15" customHeight="1" x14ac:dyDescent="0.25">
      <c r="A300" s="112">
        <v>297</v>
      </c>
      <c r="B300" s="116">
        <v>3251</v>
      </c>
      <c r="C300" s="116" t="s">
        <v>885</v>
      </c>
      <c r="D300" s="120">
        <v>0</v>
      </c>
    </row>
    <row r="301" spans="1:4" ht="15" customHeight="1" x14ac:dyDescent="0.25">
      <c r="A301" s="112">
        <v>298</v>
      </c>
      <c r="B301" s="116">
        <v>3252</v>
      </c>
      <c r="C301" s="116" t="s">
        <v>884</v>
      </c>
      <c r="D301" s="120">
        <v>0</v>
      </c>
    </row>
    <row r="302" spans="1:4" ht="15" customHeight="1" x14ac:dyDescent="0.25">
      <c r="A302" s="112">
        <v>299</v>
      </c>
      <c r="B302" s="117">
        <v>3260</v>
      </c>
      <c r="C302" s="117" t="s">
        <v>883</v>
      </c>
      <c r="D302" s="117">
        <v>0</v>
      </c>
    </row>
    <row r="303" spans="1:4" ht="15" customHeight="1" x14ac:dyDescent="0.25">
      <c r="A303" s="112">
        <v>300</v>
      </c>
      <c r="B303" s="116">
        <v>3261</v>
      </c>
      <c r="C303" s="116" t="s">
        <v>883</v>
      </c>
      <c r="D303" s="120">
        <v>0</v>
      </c>
    </row>
    <row r="304" spans="1:4" ht="15" customHeight="1" x14ac:dyDescent="0.25">
      <c r="A304" s="112">
        <v>301</v>
      </c>
      <c r="B304" s="117">
        <v>3270</v>
      </c>
      <c r="C304" s="117" t="s">
        <v>882</v>
      </c>
      <c r="D304" s="117">
        <v>0</v>
      </c>
    </row>
    <row r="305" spans="1:4" ht="15" customHeight="1" x14ac:dyDescent="0.25">
      <c r="A305" s="112">
        <v>302</v>
      </c>
      <c r="B305" s="116">
        <v>3271</v>
      </c>
      <c r="C305" s="116" t="s">
        <v>611</v>
      </c>
      <c r="D305" s="120">
        <v>77524</v>
      </c>
    </row>
    <row r="306" spans="1:4" ht="15" customHeight="1" x14ac:dyDescent="0.25">
      <c r="A306" s="112">
        <v>303</v>
      </c>
      <c r="B306" s="117">
        <v>3280</v>
      </c>
      <c r="C306" s="117" t="s">
        <v>881</v>
      </c>
      <c r="D306" s="117">
        <v>0</v>
      </c>
    </row>
    <row r="307" spans="1:4" ht="15" customHeight="1" x14ac:dyDescent="0.25">
      <c r="A307" s="112">
        <v>304</v>
      </c>
      <c r="B307" s="116">
        <v>3281</v>
      </c>
      <c r="C307" s="116" t="s">
        <v>881</v>
      </c>
      <c r="D307" s="120">
        <v>0</v>
      </c>
    </row>
    <row r="308" spans="1:4" ht="15" customHeight="1" x14ac:dyDescent="0.25">
      <c r="A308" s="112">
        <v>305</v>
      </c>
      <c r="B308" s="117">
        <v>3290</v>
      </c>
      <c r="C308" s="117" t="s">
        <v>880</v>
      </c>
      <c r="D308" s="117">
        <v>0</v>
      </c>
    </row>
    <row r="309" spans="1:4" ht="15" customHeight="1" x14ac:dyDescent="0.25">
      <c r="A309" s="112">
        <v>306</v>
      </c>
      <c r="B309" s="116">
        <v>3291</v>
      </c>
      <c r="C309" s="116" t="s">
        <v>879</v>
      </c>
      <c r="D309" s="120">
        <v>43569</v>
      </c>
    </row>
    <row r="310" spans="1:4" ht="22.5" customHeight="1" x14ac:dyDescent="0.25">
      <c r="A310" s="112">
        <v>307</v>
      </c>
      <c r="B310" s="118">
        <v>3300</v>
      </c>
      <c r="C310" s="118" t="s">
        <v>17</v>
      </c>
      <c r="D310" s="118">
        <v>0</v>
      </c>
    </row>
    <row r="311" spans="1:4" ht="15" customHeight="1" x14ac:dyDescent="0.25">
      <c r="A311" s="112">
        <v>308</v>
      </c>
      <c r="B311" s="117">
        <v>3310</v>
      </c>
      <c r="C311" s="117" t="s">
        <v>878</v>
      </c>
      <c r="D311" s="117">
        <v>0</v>
      </c>
    </row>
    <row r="312" spans="1:4" ht="15" customHeight="1" x14ac:dyDescent="0.25">
      <c r="A312" s="112">
        <v>309</v>
      </c>
      <c r="B312" s="116">
        <v>3311</v>
      </c>
      <c r="C312" s="116" t="s">
        <v>877</v>
      </c>
      <c r="D312" s="120">
        <v>198550</v>
      </c>
    </row>
    <row r="313" spans="1:4" ht="15" customHeight="1" x14ac:dyDescent="0.25">
      <c r="A313" s="112">
        <v>310</v>
      </c>
      <c r="B313" s="116">
        <v>3312</v>
      </c>
      <c r="C313" s="116" t="s">
        <v>876</v>
      </c>
      <c r="D313" s="120">
        <v>0</v>
      </c>
    </row>
    <row r="314" spans="1:4" ht="15" customHeight="1" x14ac:dyDescent="0.25">
      <c r="A314" s="112">
        <v>311</v>
      </c>
      <c r="B314" s="116">
        <v>3313</v>
      </c>
      <c r="C314" s="116" t="s">
        <v>875</v>
      </c>
      <c r="D314" s="120">
        <v>39761</v>
      </c>
    </row>
    <row r="315" spans="1:4" ht="15" customHeight="1" x14ac:dyDescent="0.25">
      <c r="A315" s="112">
        <v>312</v>
      </c>
      <c r="B315" s="117">
        <v>3320</v>
      </c>
      <c r="C315" s="117" t="s">
        <v>874</v>
      </c>
      <c r="D315" s="117">
        <v>0</v>
      </c>
    </row>
    <row r="316" spans="1:4" s="122" customFormat="1" ht="15" customHeight="1" x14ac:dyDescent="0.25">
      <c r="A316" s="122">
        <v>313</v>
      </c>
      <c r="B316" s="124">
        <v>3321</v>
      </c>
      <c r="C316" s="124" t="s">
        <v>874</v>
      </c>
      <c r="D316" s="123">
        <v>0</v>
      </c>
    </row>
    <row r="317" spans="1:4" ht="22.5" customHeight="1" x14ac:dyDescent="0.25">
      <c r="A317" s="112">
        <v>314</v>
      </c>
      <c r="B317" s="117">
        <v>3330</v>
      </c>
      <c r="C317" s="117" t="s">
        <v>873</v>
      </c>
      <c r="D317" s="117">
        <v>0</v>
      </c>
    </row>
    <row r="318" spans="1:4" ht="15" customHeight="1" x14ac:dyDescent="0.25">
      <c r="A318" s="112">
        <v>315</v>
      </c>
      <c r="B318" s="116">
        <v>3331</v>
      </c>
      <c r="C318" s="116" t="s">
        <v>872</v>
      </c>
      <c r="D318" s="120">
        <v>0</v>
      </c>
    </row>
    <row r="319" spans="1:4" s="122" customFormat="1" ht="15" customHeight="1" x14ac:dyDescent="0.25">
      <c r="A319" s="122">
        <v>316</v>
      </c>
      <c r="B319" s="124">
        <v>3332</v>
      </c>
      <c r="C319" s="124" t="s">
        <v>871</v>
      </c>
      <c r="D319" s="123">
        <v>476520</v>
      </c>
    </row>
    <row r="320" spans="1:4" ht="15" customHeight="1" x14ac:dyDescent="0.25">
      <c r="A320" s="112">
        <v>317</v>
      </c>
      <c r="B320" s="117">
        <v>3340</v>
      </c>
      <c r="C320" s="117" t="s">
        <v>870</v>
      </c>
      <c r="D320" s="117">
        <v>0</v>
      </c>
    </row>
    <row r="321" spans="1:4" s="122" customFormat="1" ht="15" customHeight="1" x14ac:dyDescent="0.25">
      <c r="A321" s="122">
        <v>318</v>
      </c>
      <c r="B321" s="124">
        <v>3341</v>
      </c>
      <c r="C321" s="124" t="s">
        <v>869</v>
      </c>
      <c r="D321" s="123">
        <v>110683</v>
      </c>
    </row>
    <row r="322" spans="1:4" ht="15" customHeight="1" x14ac:dyDescent="0.25">
      <c r="A322" s="112">
        <v>319</v>
      </c>
      <c r="B322" s="130"/>
      <c r="C322" s="119"/>
      <c r="D322" s="120">
        <v>0</v>
      </c>
    </row>
    <row r="323" spans="1:4" ht="15" customHeight="1" x14ac:dyDescent="0.25">
      <c r="A323" s="112">
        <v>320</v>
      </c>
      <c r="B323" s="117">
        <v>3350</v>
      </c>
      <c r="C323" s="117" t="s">
        <v>868</v>
      </c>
      <c r="D323" s="117">
        <v>0</v>
      </c>
    </row>
    <row r="324" spans="1:4" ht="15" customHeight="1" x14ac:dyDescent="0.25">
      <c r="A324" s="112">
        <v>321</v>
      </c>
      <c r="B324" s="116">
        <v>3351</v>
      </c>
      <c r="C324" s="116" t="s">
        <v>868</v>
      </c>
      <c r="D324" s="120">
        <v>0</v>
      </c>
    </row>
    <row r="325" spans="1:4" ht="15" customHeight="1" x14ac:dyDescent="0.25">
      <c r="A325" s="112">
        <v>322</v>
      </c>
      <c r="B325" s="117">
        <v>3360</v>
      </c>
      <c r="C325" s="117" t="s">
        <v>867</v>
      </c>
      <c r="D325" s="117">
        <v>0</v>
      </c>
    </row>
    <row r="326" spans="1:4" s="122" customFormat="1" ht="15" customHeight="1" x14ac:dyDescent="0.25">
      <c r="A326" s="122">
        <v>323</v>
      </c>
      <c r="B326" s="124">
        <v>3361</v>
      </c>
      <c r="C326" s="124" t="s">
        <v>866</v>
      </c>
      <c r="D326" s="123">
        <v>172610</v>
      </c>
    </row>
    <row r="327" spans="1:4" ht="15" customHeight="1" x14ac:dyDescent="0.25">
      <c r="A327" s="112">
        <v>324</v>
      </c>
      <c r="B327" s="116">
        <v>3362</v>
      </c>
      <c r="C327" s="116" t="s">
        <v>865</v>
      </c>
      <c r="D327" s="120">
        <v>0</v>
      </c>
    </row>
    <row r="328" spans="1:4" ht="15" customHeight="1" x14ac:dyDescent="0.25">
      <c r="A328" s="112">
        <v>325</v>
      </c>
      <c r="B328" s="117">
        <v>3370</v>
      </c>
      <c r="C328" s="117" t="s">
        <v>864</v>
      </c>
      <c r="D328" s="117">
        <v>0</v>
      </c>
    </row>
    <row r="329" spans="1:4" ht="15" customHeight="1" x14ac:dyDescent="0.25">
      <c r="A329" s="112">
        <v>326</v>
      </c>
      <c r="B329" s="116">
        <v>3371</v>
      </c>
      <c r="C329" s="116" t="s">
        <v>864</v>
      </c>
      <c r="D329" s="120">
        <v>0</v>
      </c>
    </row>
    <row r="330" spans="1:4" ht="15" customHeight="1" x14ac:dyDescent="0.25">
      <c r="A330" s="112">
        <v>327</v>
      </c>
      <c r="B330" s="117">
        <v>3380</v>
      </c>
      <c r="C330" s="117" t="s">
        <v>863</v>
      </c>
      <c r="D330" s="117">
        <v>0</v>
      </c>
    </row>
    <row r="331" spans="1:4" ht="15" customHeight="1" x14ac:dyDescent="0.25">
      <c r="A331" s="112">
        <v>328</v>
      </c>
      <c r="B331" s="116">
        <v>3381</v>
      </c>
      <c r="C331" s="116" t="s">
        <v>862</v>
      </c>
      <c r="D331" s="120">
        <v>0</v>
      </c>
    </row>
    <row r="332" spans="1:4" ht="15" customHeight="1" x14ac:dyDescent="0.25">
      <c r="A332" s="112">
        <v>329</v>
      </c>
      <c r="B332" s="117">
        <v>3390</v>
      </c>
      <c r="C332" s="117" t="s">
        <v>861</v>
      </c>
      <c r="D332" s="117">
        <v>0</v>
      </c>
    </row>
    <row r="333" spans="1:4" ht="15" customHeight="1" x14ac:dyDescent="0.25">
      <c r="A333" s="112">
        <v>330</v>
      </c>
      <c r="B333" s="116">
        <v>3391</v>
      </c>
      <c r="C333" s="116" t="s">
        <v>860</v>
      </c>
      <c r="D333" s="120">
        <v>24174781</v>
      </c>
    </row>
    <row r="334" spans="1:4" ht="15" customHeight="1" x14ac:dyDescent="0.25">
      <c r="A334" s="112">
        <v>331</v>
      </c>
      <c r="B334" s="116">
        <v>3392</v>
      </c>
      <c r="C334" s="116" t="s">
        <v>859</v>
      </c>
      <c r="D334" s="120">
        <v>5202272</v>
      </c>
    </row>
    <row r="335" spans="1:4" ht="15" customHeight="1" x14ac:dyDescent="0.25">
      <c r="A335" s="112">
        <v>332</v>
      </c>
      <c r="B335" s="116">
        <v>3393</v>
      </c>
      <c r="C335" s="116" t="s">
        <v>858</v>
      </c>
      <c r="D335" s="120">
        <v>3391911</v>
      </c>
    </row>
    <row r="336" spans="1:4" ht="15" customHeight="1" x14ac:dyDescent="0.25">
      <c r="A336" s="112">
        <v>333</v>
      </c>
      <c r="B336" s="116">
        <v>3394</v>
      </c>
      <c r="C336" s="116" t="s">
        <v>857</v>
      </c>
      <c r="D336" s="120">
        <v>109657238</v>
      </c>
    </row>
    <row r="337" spans="1:4" ht="15" customHeight="1" x14ac:dyDescent="0.25">
      <c r="A337" s="112">
        <v>334</v>
      </c>
      <c r="B337" s="116">
        <v>3395</v>
      </c>
      <c r="C337" s="116" t="s">
        <v>856</v>
      </c>
      <c r="D337" s="120">
        <v>92885</v>
      </c>
    </row>
    <row r="338" spans="1:4" ht="15" customHeight="1" x14ac:dyDescent="0.25">
      <c r="A338" s="112">
        <v>335</v>
      </c>
      <c r="B338" s="116">
        <v>3396</v>
      </c>
      <c r="C338" s="116" t="s">
        <v>855</v>
      </c>
      <c r="D338" s="120">
        <v>7247452</v>
      </c>
    </row>
    <row r="339" spans="1:4" ht="15" customHeight="1" x14ac:dyDescent="0.25">
      <c r="A339" s="112">
        <v>336</v>
      </c>
      <c r="B339" s="116">
        <v>3397</v>
      </c>
      <c r="C339" s="116" t="s">
        <v>854</v>
      </c>
      <c r="D339" s="120">
        <v>12290778</v>
      </c>
    </row>
    <row r="340" spans="1:4" ht="15" customHeight="1" x14ac:dyDescent="0.25">
      <c r="A340" s="112">
        <v>337</v>
      </c>
      <c r="B340" s="116">
        <v>3398</v>
      </c>
      <c r="C340" s="116" t="s">
        <v>853</v>
      </c>
      <c r="D340" s="120">
        <v>13237</v>
      </c>
    </row>
    <row r="341" spans="1:4" ht="15" customHeight="1" x14ac:dyDescent="0.25">
      <c r="A341" s="112">
        <v>338</v>
      </c>
      <c r="B341" s="116">
        <v>3399</v>
      </c>
      <c r="C341" s="116" t="s">
        <v>852</v>
      </c>
      <c r="D341" s="120">
        <v>737017</v>
      </c>
    </row>
    <row r="342" spans="1:4" ht="15" customHeight="1" x14ac:dyDescent="0.25">
      <c r="A342" s="112">
        <v>339</v>
      </c>
      <c r="B342" s="118">
        <v>3400</v>
      </c>
      <c r="C342" s="118" t="s">
        <v>18</v>
      </c>
      <c r="D342" s="118">
        <v>0</v>
      </c>
    </row>
    <row r="343" spans="1:4" ht="15" customHeight="1" x14ac:dyDescent="0.25">
      <c r="A343" s="112">
        <v>340</v>
      </c>
      <c r="B343" s="117">
        <v>3410</v>
      </c>
      <c r="C343" s="117" t="s">
        <v>851</v>
      </c>
      <c r="D343" s="117">
        <v>0</v>
      </c>
    </row>
    <row r="344" spans="1:4" ht="15" customHeight="1" x14ac:dyDescent="0.25">
      <c r="A344" s="112">
        <v>341</v>
      </c>
      <c r="B344" s="116">
        <v>3411</v>
      </c>
      <c r="C344" s="116" t="s">
        <v>850</v>
      </c>
      <c r="D344" s="120">
        <v>8307</v>
      </c>
    </row>
    <row r="345" spans="1:4" ht="15" customHeight="1" x14ac:dyDescent="0.25">
      <c r="A345" s="112">
        <v>342</v>
      </c>
      <c r="B345" s="116">
        <v>3412</v>
      </c>
      <c r="C345" s="116" t="s">
        <v>849</v>
      </c>
      <c r="D345" s="120">
        <v>0</v>
      </c>
    </row>
    <row r="346" spans="1:4" ht="15" customHeight="1" x14ac:dyDescent="0.25">
      <c r="A346" s="112">
        <v>343</v>
      </c>
      <c r="B346" s="117">
        <v>3420</v>
      </c>
      <c r="C346" s="117" t="s">
        <v>848</v>
      </c>
      <c r="D346" s="117">
        <v>0</v>
      </c>
    </row>
    <row r="347" spans="1:4" ht="15" customHeight="1" x14ac:dyDescent="0.25">
      <c r="A347" s="112">
        <v>344</v>
      </c>
      <c r="B347" s="116">
        <v>3421</v>
      </c>
      <c r="C347" s="116" t="s">
        <v>848</v>
      </c>
      <c r="D347" s="120">
        <v>0</v>
      </c>
    </row>
    <row r="348" spans="1:4" ht="15" customHeight="1" x14ac:dyDescent="0.25">
      <c r="A348" s="112">
        <v>345</v>
      </c>
      <c r="B348" s="117">
        <v>3430</v>
      </c>
      <c r="C348" s="117" t="s">
        <v>847</v>
      </c>
      <c r="D348" s="117">
        <v>0</v>
      </c>
    </row>
    <row r="349" spans="1:4" ht="15" customHeight="1" x14ac:dyDescent="0.25">
      <c r="A349" s="112">
        <v>346</v>
      </c>
      <c r="B349" s="116">
        <v>3431</v>
      </c>
      <c r="C349" s="116" t="s">
        <v>847</v>
      </c>
      <c r="D349" s="120">
        <v>0</v>
      </c>
    </row>
    <row r="350" spans="1:4" ht="15" customHeight="1" x14ac:dyDescent="0.25">
      <c r="A350" s="112">
        <v>347</v>
      </c>
      <c r="B350" s="117">
        <v>3440</v>
      </c>
      <c r="C350" s="117" t="s">
        <v>846</v>
      </c>
      <c r="D350" s="117">
        <v>0</v>
      </c>
    </row>
    <row r="351" spans="1:4" ht="15" customHeight="1" x14ac:dyDescent="0.25">
      <c r="A351" s="112">
        <v>348</v>
      </c>
      <c r="B351" s="130"/>
      <c r="C351" s="119"/>
      <c r="D351" s="120">
        <v>0</v>
      </c>
    </row>
    <row r="352" spans="1:4" ht="15" customHeight="1" x14ac:dyDescent="0.25">
      <c r="A352" s="112">
        <v>349</v>
      </c>
      <c r="B352" s="116">
        <v>3441</v>
      </c>
      <c r="C352" s="116" t="s">
        <v>846</v>
      </c>
      <c r="D352" s="120">
        <v>0</v>
      </c>
    </row>
    <row r="353" spans="1:4" ht="15" customHeight="1" x14ac:dyDescent="0.25">
      <c r="A353" s="112">
        <v>350</v>
      </c>
      <c r="B353" s="117">
        <v>3450</v>
      </c>
      <c r="C353" s="117" t="s">
        <v>845</v>
      </c>
      <c r="D353" s="117">
        <v>0</v>
      </c>
    </row>
    <row r="354" spans="1:4" ht="15" customHeight="1" x14ac:dyDescent="0.25">
      <c r="A354" s="112">
        <v>351</v>
      </c>
      <c r="B354" s="116">
        <v>3451</v>
      </c>
      <c r="C354" s="116" t="s">
        <v>844</v>
      </c>
      <c r="D354" s="120">
        <v>60547</v>
      </c>
    </row>
    <row r="355" spans="1:4" ht="15" customHeight="1" x14ac:dyDescent="0.25">
      <c r="A355" s="112">
        <v>352</v>
      </c>
      <c r="B355" s="116">
        <v>3452</v>
      </c>
      <c r="C355" s="116" t="s">
        <v>843</v>
      </c>
      <c r="D355" s="120">
        <v>0</v>
      </c>
    </row>
    <row r="356" spans="1:4" ht="15" customHeight="1" x14ac:dyDescent="0.25">
      <c r="A356" s="112">
        <v>353</v>
      </c>
      <c r="B356" s="117">
        <v>3460</v>
      </c>
      <c r="C356" s="117" t="s">
        <v>842</v>
      </c>
      <c r="D356" s="117">
        <v>0</v>
      </c>
    </row>
    <row r="357" spans="1:4" ht="15" customHeight="1" x14ac:dyDescent="0.25">
      <c r="A357" s="112">
        <v>354</v>
      </c>
      <c r="B357" s="116">
        <v>3461</v>
      </c>
      <c r="C357" s="116" t="s">
        <v>842</v>
      </c>
      <c r="D357" s="120">
        <v>0</v>
      </c>
    </row>
    <row r="358" spans="1:4" ht="15" customHeight="1" x14ac:dyDescent="0.25">
      <c r="A358" s="112">
        <v>355</v>
      </c>
      <c r="B358" s="117">
        <v>3470</v>
      </c>
      <c r="C358" s="117" t="s">
        <v>841</v>
      </c>
      <c r="D358" s="117">
        <v>0</v>
      </c>
    </row>
    <row r="359" spans="1:4" ht="15" customHeight="1" x14ac:dyDescent="0.25">
      <c r="A359" s="112">
        <v>356</v>
      </c>
      <c r="B359" s="116">
        <v>3471</v>
      </c>
      <c r="C359" s="116" t="s">
        <v>841</v>
      </c>
      <c r="D359" s="120">
        <v>0</v>
      </c>
    </row>
    <row r="360" spans="1:4" ht="15" customHeight="1" x14ac:dyDescent="0.25">
      <c r="A360" s="112">
        <v>357</v>
      </c>
      <c r="B360" s="117">
        <v>3480</v>
      </c>
      <c r="C360" s="117" t="s">
        <v>840</v>
      </c>
      <c r="D360" s="117">
        <v>0</v>
      </c>
    </row>
    <row r="361" spans="1:4" ht="15" customHeight="1" x14ac:dyDescent="0.25">
      <c r="A361" s="112">
        <v>358</v>
      </c>
      <c r="B361" s="116">
        <v>3481</v>
      </c>
      <c r="C361" s="116" t="s">
        <v>840</v>
      </c>
      <c r="D361" s="120">
        <v>0</v>
      </c>
    </row>
    <row r="362" spans="1:4" ht="15" customHeight="1" x14ac:dyDescent="0.25">
      <c r="A362" s="112">
        <v>359</v>
      </c>
      <c r="B362" s="117">
        <v>3490</v>
      </c>
      <c r="C362" s="117" t="s">
        <v>839</v>
      </c>
      <c r="D362" s="117">
        <v>0</v>
      </c>
    </row>
    <row r="363" spans="1:4" ht="15" customHeight="1" x14ac:dyDescent="0.25">
      <c r="A363" s="112">
        <v>360</v>
      </c>
      <c r="B363" s="116">
        <v>3491</v>
      </c>
      <c r="C363" s="116" t="s">
        <v>839</v>
      </c>
      <c r="D363" s="120">
        <v>0</v>
      </c>
    </row>
    <row r="364" spans="1:4" ht="22.5" customHeight="1" x14ac:dyDescent="0.25">
      <c r="A364" s="112">
        <v>361</v>
      </c>
      <c r="B364" s="118">
        <v>3500</v>
      </c>
      <c r="C364" s="118" t="s">
        <v>19</v>
      </c>
      <c r="D364" s="118">
        <v>0</v>
      </c>
    </row>
    <row r="365" spans="1:4" ht="15" customHeight="1" x14ac:dyDescent="0.25">
      <c r="A365" s="112">
        <v>362</v>
      </c>
      <c r="B365" s="117">
        <v>3510</v>
      </c>
      <c r="C365" s="117" t="s">
        <v>838</v>
      </c>
      <c r="D365" s="117">
        <v>0</v>
      </c>
    </row>
    <row r="366" spans="1:4" ht="15" customHeight="1" x14ac:dyDescent="0.25">
      <c r="A366" s="112">
        <v>363</v>
      </c>
      <c r="B366" s="116">
        <v>3511</v>
      </c>
      <c r="C366" s="116" t="s">
        <v>837</v>
      </c>
      <c r="D366" s="120">
        <v>452756</v>
      </c>
    </row>
    <row r="367" spans="1:4" ht="22.5" customHeight="1" x14ac:dyDescent="0.25">
      <c r="A367" s="112">
        <v>364</v>
      </c>
      <c r="B367" s="117">
        <v>3520</v>
      </c>
      <c r="C367" s="117" t="s">
        <v>836</v>
      </c>
      <c r="D367" s="117">
        <v>0</v>
      </c>
    </row>
    <row r="368" spans="1:4" ht="15" customHeight="1" x14ac:dyDescent="0.25">
      <c r="A368" s="112">
        <v>365</v>
      </c>
      <c r="B368" s="116">
        <v>3521</v>
      </c>
      <c r="C368" s="116" t="s">
        <v>835</v>
      </c>
      <c r="D368" s="120">
        <v>3654</v>
      </c>
    </row>
    <row r="369" spans="1:4" ht="22.5" customHeight="1" x14ac:dyDescent="0.25">
      <c r="A369" s="112">
        <v>366</v>
      </c>
      <c r="B369" s="117">
        <v>3530</v>
      </c>
      <c r="C369" s="117" t="s">
        <v>834</v>
      </c>
      <c r="D369" s="117">
        <v>0</v>
      </c>
    </row>
    <row r="370" spans="1:4" ht="15" customHeight="1" x14ac:dyDescent="0.25">
      <c r="A370" s="112">
        <v>367</v>
      </c>
      <c r="B370" s="116">
        <v>3531</v>
      </c>
      <c r="C370" s="116" t="s">
        <v>833</v>
      </c>
      <c r="D370" s="120">
        <v>0</v>
      </c>
    </row>
    <row r="371" spans="1:4" ht="22.5" customHeight="1" x14ac:dyDescent="0.25">
      <c r="A371" s="112">
        <v>368</v>
      </c>
      <c r="B371" s="116">
        <v>3532</v>
      </c>
      <c r="C371" s="116" t="s">
        <v>832</v>
      </c>
      <c r="D371" s="120">
        <v>47875</v>
      </c>
    </row>
    <row r="372" spans="1:4" ht="22.5" customHeight="1" x14ac:dyDescent="0.25">
      <c r="A372" s="112">
        <v>369</v>
      </c>
      <c r="B372" s="117">
        <v>3540</v>
      </c>
      <c r="C372" s="117" t="s">
        <v>831</v>
      </c>
      <c r="D372" s="117">
        <v>0</v>
      </c>
    </row>
    <row r="373" spans="1:4" ht="15" customHeight="1" x14ac:dyDescent="0.25">
      <c r="A373" s="112">
        <v>370</v>
      </c>
      <c r="B373" s="116">
        <v>3541</v>
      </c>
      <c r="C373" s="116" t="s">
        <v>830</v>
      </c>
      <c r="D373" s="120">
        <v>53207</v>
      </c>
    </row>
    <row r="374" spans="1:4" ht="15" customHeight="1" x14ac:dyDescent="0.25">
      <c r="A374" s="112">
        <v>371</v>
      </c>
      <c r="B374" s="116">
        <v>3542</v>
      </c>
      <c r="C374" s="116" t="s">
        <v>829</v>
      </c>
      <c r="D374" s="120">
        <v>284637</v>
      </c>
    </row>
    <row r="375" spans="1:4" ht="15" customHeight="1" x14ac:dyDescent="0.25">
      <c r="A375" s="112">
        <v>372</v>
      </c>
      <c r="B375" s="116">
        <v>3543</v>
      </c>
      <c r="C375" s="116" t="s">
        <v>828</v>
      </c>
      <c r="D375" s="120">
        <v>26313</v>
      </c>
    </row>
    <row r="376" spans="1:4" ht="15" customHeight="1" x14ac:dyDescent="0.25">
      <c r="A376" s="112">
        <v>373</v>
      </c>
      <c r="B376" s="116">
        <v>3544</v>
      </c>
      <c r="C376" s="116" t="s">
        <v>827</v>
      </c>
      <c r="D376" s="120">
        <v>59640</v>
      </c>
    </row>
    <row r="377" spans="1:4" ht="15" customHeight="1" x14ac:dyDescent="0.25">
      <c r="A377" s="112">
        <v>374</v>
      </c>
      <c r="B377" s="117">
        <v>3550</v>
      </c>
      <c r="C377" s="117" t="s">
        <v>826</v>
      </c>
      <c r="D377" s="117">
        <v>0</v>
      </c>
    </row>
    <row r="378" spans="1:4" ht="15" customHeight="1" x14ac:dyDescent="0.25">
      <c r="A378" s="112">
        <v>375</v>
      </c>
      <c r="B378" s="116">
        <v>3551</v>
      </c>
      <c r="C378" s="116" t="s">
        <v>825</v>
      </c>
      <c r="D378" s="120">
        <v>49396</v>
      </c>
    </row>
    <row r="379" spans="1:4" ht="15" customHeight="1" x14ac:dyDescent="0.25">
      <c r="A379" s="112">
        <v>376</v>
      </c>
      <c r="B379" s="117">
        <v>3560</v>
      </c>
      <c r="C379" s="117" t="s">
        <v>824</v>
      </c>
      <c r="D379" s="117">
        <v>0</v>
      </c>
    </row>
    <row r="380" spans="1:4" ht="15" customHeight="1" x14ac:dyDescent="0.25">
      <c r="A380" s="112">
        <v>377</v>
      </c>
      <c r="B380" s="130"/>
      <c r="C380" s="119"/>
      <c r="D380" s="120">
        <v>0</v>
      </c>
    </row>
    <row r="381" spans="1:4" ht="15" customHeight="1" x14ac:dyDescent="0.25">
      <c r="A381" s="112">
        <v>378</v>
      </c>
      <c r="B381" s="116">
        <v>3561</v>
      </c>
      <c r="C381" s="116" t="s">
        <v>824</v>
      </c>
      <c r="D381" s="120">
        <v>0</v>
      </c>
    </row>
    <row r="382" spans="1:4" ht="22.5" customHeight="1" x14ac:dyDescent="0.25">
      <c r="A382" s="112">
        <v>379</v>
      </c>
      <c r="B382" s="117">
        <v>3570</v>
      </c>
      <c r="C382" s="117" t="s">
        <v>823</v>
      </c>
      <c r="D382" s="117">
        <v>0</v>
      </c>
    </row>
    <row r="383" spans="1:4" ht="15" customHeight="1" x14ac:dyDescent="0.25">
      <c r="A383" s="112">
        <v>380</v>
      </c>
      <c r="B383" s="116">
        <v>3571</v>
      </c>
      <c r="C383" s="116" t="s">
        <v>822</v>
      </c>
      <c r="D383" s="120">
        <v>49539</v>
      </c>
    </row>
    <row r="384" spans="1:4" ht="15" customHeight="1" x14ac:dyDescent="0.25">
      <c r="A384" s="112">
        <v>381</v>
      </c>
      <c r="B384" s="116">
        <v>3572</v>
      </c>
      <c r="C384" s="116" t="s">
        <v>821</v>
      </c>
      <c r="D384" s="120">
        <v>15404</v>
      </c>
    </row>
    <row r="385" spans="1:4" ht="15" customHeight="1" x14ac:dyDescent="0.25">
      <c r="A385" s="112">
        <v>382</v>
      </c>
      <c r="B385" s="117">
        <v>3580</v>
      </c>
      <c r="C385" s="117" t="s">
        <v>820</v>
      </c>
      <c r="D385" s="117">
        <v>0</v>
      </c>
    </row>
    <row r="386" spans="1:4" ht="15" customHeight="1" x14ac:dyDescent="0.25">
      <c r="A386" s="112">
        <v>383</v>
      </c>
      <c r="B386" s="116">
        <v>3581</v>
      </c>
      <c r="C386" s="116" t="s">
        <v>819</v>
      </c>
      <c r="D386" s="120">
        <v>147967</v>
      </c>
    </row>
    <row r="387" spans="1:4" s="122" customFormat="1" ht="15" customHeight="1" x14ac:dyDescent="0.25">
      <c r="A387" s="122">
        <v>384</v>
      </c>
      <c r="B387" s="124">
        <v>3582</v>
      </c>
      <c r="C387" s="124" t="s">
        <v>818</v>
      </c>
      <c r="D387" s="123">
        <v>2311703</v>
      </c>
    </row>
    <row r="388" spans="1:4" ht="15" customHeight="1" x14ac:dyDescent="0.25">
      <c r="A388" s="112">
        <v>385</v>
      </c>
      <c r="B388" s="116">
        <v>3583</v>
      </c>
      <c r="C388" s="116" t="s">
        <v>817</v>
      </c>
      <c r="D388" s="120">
        <v>30419</v>
      </c>
    </row>
    <row r="389" spans="1:4" ht="15" customHeight="1" x14ac:dyDescent="0.25">
      <c r="A389" s="112">
        <v>386</v>
      </c>
      <c r="B389" s="116">
        <v>3584</v>
      </c>
      <c r="C389" s="116" t="s">
        <v>816</v>
      </c>
      <c r="D389" s="120">
        <v>0</v>
      </c>
    </row>
    <row r="390" spans="1:4" ht="15" customHeight="1" x14ac:dyDescent="0.25">
      <c r="A390" s="112">
        <v>387</v>
      </c>
      <c r="B390" s="117">
        <v>3590</v>
      </c>
      <c r="C390" s="117" t="s">
        <v>815</v>
      </c>
      <c r="D390" s="117">
        <v>0</v>
      </c>
    </row>
    <row r="391" spans="1:4" ht="15" customHeight="1" x14ac:dyDescent="0.25">
      <c r="A391" s="112">
        <v>388</v>
      </c>
      <c r="B391" s="116">
        <v>3591</v>
      </c>
      <c r="C391" s="116" t="s">
        <v>814</v>
      </c>
      <c r="D391" s="120">
        <v>11071</v>
      </c>
    </row>
    <row r="392" spans="1:4" ht="15" customHeight="1" x14ac:dyDescent="0.25">
      <c r="A392" s="112">
        <v>389</v>
      </c>
      <c r="B392" s="118">
        <v>3600</v>
      </c>
      <c r="C392" s="118" t="s">
        <v>813</v>
      </c>
      <c r="D392" s="118">
        <v>0</v>
      </c>
    </row>
    <row r="393" spans="1:4" ht="22.5" customHeight="1" x14ac:dyDescent="0.25">
      <c r="A393" s="112">
        <v>390</v>
      </c>
      <c r="B393" s="117">
        <v>3610</v>
      </c>
      <c r="C393" s="117" t="s">
        <v>812</v>
      </c>
      <c r="D393" s="117">
        <v>0</v>
      </c>
    </row>
    <row r="394" spans="1:4" ht="15" customHeight="1" x14ac:dyDescent="0.25">
      <c r="A394" s="112">
        <v>391</v>
      </c>
      <c r="B394" s="116">
        <v>3611</v>
      </c>
      <c r="C394" s="116" t="s">
        <v>811</v>
      </c>
      <c r="D394" s="120">
        <v>0</v>
      </c>
    </row>
    <row r="395" spans="1:4" ht="15" customHeight="1" x14ac:dyDescent="0.25">
      <c r="A395" s="112">
        <v>392</v>
      </c>
      <c r="B395" s="116">
        <v>3612</v>
      </c>
      <c r="C395" s="116" t="s">
        <v>810</v>
      </c>
      <c r="D395" s="120">
        <v>0</v>
      </c>
    </row>
    <row r="396" spans="1:4" ht="22.5" customHeight="1" x14ac:dyDescent="0.25">
      <c r="A396" s="112">
        <v>393</v>
      </c>
      <c r="B396" s="117">
        <v>3620</v>
      </c>
      <c r="C396" s="117" t="s">
        <v>809</v>
      </c>
      <c r="D396" s="117">
        <v>0</v>
      </c>
    </row>
    <row r="397" spans="1:4" ht="22.5" customHeight="1" x14ac:dyDescent="0.25">
      <c r="A397" s="112">
        <v>394</v>
      </c>
      <c r="B397" s="116">
        <v>3621</v>
      </c>
      <c r="C397" s="116" t="s">
        <v>809</v>
      </c>
      <c r="D397" s="120">
        <v>0</v>
      </c>
    </row>
    <row r="398" spans="1:4" ht="22.5" customHeight="1" x14ac:dyDescent="0.25">
      <c r="A398" s="112">
        <v>395</v>
      </c>
      <c r="B398" s="117">
        <v>3630</v>
      </c>
      <c r="C398" s="117" t="s">
        <v>808</v>
      </c>
      <c r="D398" s="117">
        <v>0</v>
      </c>
    </row>
    <row r="399" spans="1:4" ht="22.5" customHeight="1" x14ac:dyDescent="0.25">
      <c r="A399" s="112">
        <v>396</v>
      </c>
      <c r="B399" s="116">
        <v>3631</v>
      </c>
      <c r="C399" s="116" t="s">
        <v>808</v>
      </c>
      <c r="D399" s="120">
        <v>0</v>
      </c>
    </row>
    <row r="400" spans="1:4" ht="15" customHeight="1" x14ac:dyDescent="0.25">
      <c r="A400" s="112">
        <v>397</v>
      </c>
      <c r="B400" s="117">
        <v>3640</v>
      </c>
      <c r="C400" s="117" t="s">
        <v>807</v>
      </c>
      <c r="D400" s="117">
        <v>0</v>
      </c>
    </row>
    <row r="401" spans="1:4" ht="15" customHeight="1" x14ac:dyDescent="0.25">
      <c r="A401" s="112">
        <v>398</v>
      </c>
      <c r="B401" s="116">
        <v>3641</v>
      </c>
      <c r="C401" s="116" t="s">
        <v>807</v>
      </c>
      <c r="D401" s="120">
        <v>0</v>
      </c>
    </row>
    <row r="402" spans="1:4" ht="15" customHeight="1" x14ac:dyDescent="0.25">
      <c r="A402" s="112">
        <v>399</v>
      </c>
      <c r="B402" s="117">
        <v>3650</v>
      </c>
      <c r="C402" s="117" t="s">
        <v>806</v>
      </c>
      <c r="D402" s="117">
        <v>0</v>
      </c>
    </row>
    <row r="403" spans="1:4" ht="15" customHeight="1" x14ac:dyDescent="0.25">
      <c r="A403" s="112">
        <v>400</v>
      </c>
      <c r="B403" s="116">
        <v>3651</v>
      </c>
      <c r="C403" s="116" t="s">
        <v>806</v>
      </c>
      <c r="D403" s="120">
        <v>0</v>
      </c>
    </row>
    <row r="404" spans="1:4" ht="22.5" customHeight="1" x14ac:dyDescent="0.25">
      <c r="A404" s="112">
        <v>401</v>
      </c>
      <c r="B404" s="117">
        <v>3660</v>
      </c>
      <c r="C404" s="117" t="s">
        <v>805</v>
      </c>
      <c r="D404" s="117">
        <v>0</v>
      </c>
    </row>
    <row r="405" spans="1:4" ht="22.5" customHeight="1" x14ac:dyDescent="0.25">
      <c r="A405" s="112">
        <v>402</v>
      </c>
      <c r="B405" s="116">
        <v>3661</v>
      </c>
      <c r="C405" s="116" t="s">
        <v>804</v>
      </c>
      <c r="D405" s="120">
        <v>0</v>
      </c>
    </row>
    <row r="406" spans="1:4" ht="15" customHeight="1" x14ac:dyDescent="0.25">
      <c r="A406" s="112">
        <v>403</v>
      </c>
      <c r="B406" s="117">
        <v>3690</v>
      </c>
      <c r="C406" s="117" t="s">
        <v>803</v>
      </c>
      <c r="D406" s="117">
        <v>0</v>
      </c>
    </row>
    <row r="407" spans="1:4" ht="15" customHeight="1" x14ac:dyDescent="0.25">
      <c r="A407" s="112">
        <v>404</v>
      </c>
      <c r="B407" s="116">
        <v>3691</v>
      </c>
      <c r="C407" s="116" t="s">
        <v>803</v>
      </c>
      <c r="D407" s="120">
        <v>261835</v>
      </c>
    </row>
    <row r="408" spans="1:4" ht="15" customHeight="1" x14ac:dyDescent="0.25">
      <c r="A408" s="112">
        <v>405</v>
      </c>
      <c r="B408" s="118">
        <v>3700</v>
      </c>
      <c r="C408" s="118" t="s">
        <v>802</v>
      </c>
      <c r="D408" s="118">
        <v>0</v>
      </c>
    </row>
    <row r="409" spans="1:4" ht="15" customHeight="1" x14ac:dyDescent="0.25">
      <c r="A409" s="112">
        <v>406</v>
      </c>
      <c r="B409" s="130"/>
      <c r="C409" s="119"/>
      <c r="D409" s="120">
        <v>0</v>
      </c>
    </row>
    <row r="410" spans="1:4" ht="15" customHeight="1" x14ac:dyDescent="0.25">
      <c r="A410" s="112">
        <v>407</v>
      </c>
      <c r="B410" s="117">
        <v>3710</v>
      </c>
      <c r="C410" s="117" t="s">
        <v>801</v>
      </c>
      <c r="D410" s="117">
        <v>0</v>
      </c>
    </row>
    <row r="411" spans="1:4" ht="15" customHeight="1" x14ac:dyDescent="0.25">
      <c r="A411" s="112">
        <v>408</v>
      </c>
      <c r="B411" s="116">
        <v>3711</v>
      </c>
      <c r="C411" s="116" t="s">
        <v>800</v>
      </c>
      <c r="D411" s="120">
        <v>0</v>
      </c>
    </row>
    <row r="412" spans="1:4" ht="15" customHeight="1" x14ac:dyDescent="0.25">
      <c r="A412" s="112">
        <v>409</v>
      </c>
      <c r="B412" s="117">
        <v>3720</v>
      </c>
      <c r="C412" s="117" t="s">
        <v>799</v>
      </c>
      <c r="D412" s="117">
        <v>0</v>
      </c>
    </row>
    <row r="413" spans="1:4" ht="15" customHeight="1" x14ac:dyDescent="0.25">
      <c r="A413" s="112">
        <v>410</v>
      </c>
      <c r="B413" s="116">
        <v>3721</v>
      </c>
      <c r="C413" s="116" t="s">
        <v>798</v>
      </c>
      <c r="D413" s="120">
        <v>44695</v>
      </c>
    </row>
    <row r="414" spans="1:4" ht="15" customHeight="1" x14ac:dyDescent="0.25">
      <c r="A414" s="112">
        <v>411</v>
      </c>
      <c r="B414" s="117">
        <v>3730</v>
      </c>
      <c r="C414" s="117" t="s">
        <v>797</v>
      </c>
      <c r="D414" s="117">
        <v>0</v>
      </c>
    </row>
    <row r="415" spans="1:4" ht="15" customHeight="1" x14ac:dyDescent="0.25">
      <c r="A415" s="112">
        <v>412</v>
      </c>
      <c r="B415" s="116">
        <v>3731</v>
      </c>
      <c r="C415" s="116" t="s">
        <v>797</v>
      </c>
      <c r="D415" s="120">
        <v>0</v>
      </c>
    </row>
    <row r="416" spans="1:4" ht="15" customHeight="1" x14ac:dyDescent="0.25">
      <c r="A416" s="112">
        <v>413</v>
      </c>
      <c r="B416" s="117">
        <v>3740</v>
      </c>
      <c r="C416" s="117" t="s">
        <v>796</v>
      </c>
      <c r="D416" s="117">
        <v>0</v>
      </c>
    </row>
    <row r="417" spans="1:4" ht="15" customHeight="1" x14ac:dyDescent="0.25">
      <c r="A417" s="112">
        <v>414</v>
      </c>
      <c r="B417" s="116">
        <v>3741</v>
      </c>
      <c r="C417" s="116" t="s">
        <v>796</v>
      </c>
      <c r="D417" s="120">
        <v>0</v>
      </c>
    </row>
    <row r="418" spans="1:4" ht="15" customHeight="1" x14ac:dyDescent="0.25">
      <c r="A418" s="112">
        <v>415</v>
      </c>
      <c r="B418" s="117">
        <v>3750</v>
      </c>
      <c r="C418" s="117" t="s">
        <v>795</v>
      </c>
      <c r="D418" s="117">
        <v>0</v>
      </c>
    </row>
    <row r="419" spans="1:4" ht="15" customHeight="1" x14ac:dyDescent="0.25">
      <c r="A419" s="112">
        <v>416</v>
      </c>
      <c r="B419" s="116">
        <v>3751</v>
      </c>
      <c r="C419" s="116" t="s">
        <v>794</v>
      </c>
      <c r="D419" s="120">
        <v>74056</v>
      </c>
    </row>
    <row r="420" spans="1:4" ht="15" customHeight="1" x14ac:dyDescent="0.25">
      <c r="A420" s="112">
        <v>417</v>
      </c>
      <c r="B420" s="117">
        <v>3760</v>
      </c>
      <c r="C420" s="117" t="s">
        <v>793</v>
      </c>
      <c r="D420" s="117">
        <v>0</v>
      </c>
    </row>
    <row r="421" spans="1:4" ht="15" customHeight="1" x14ac:dyDescent="0.25">
      <c r="A421" s="112">
        <v>418</v>
      </c>
      <c r="B421" s="116">
        <v>3761</v>
      </c>
      <c r="C421" s="116" t="s">
        <v>792</v>
      </c>
      <c r="D421" s="120">
        <v>0</v>
      </c>
    </row>
    <row r="422" spans="1:4" ht="15" customHeight="1" x14ac:dyDescent="0.25">
      <c r="A422" s="112">
        <v>419</v>
      </c>
      <c r="B422" s="117">
        <v>3770</v>
      </c>
      <c r="C422" s="117" t="s">
        <v>791</v>
      </c>
      <c r="D422" s="117">
        <v>0</v>
      </c>
    </row>
    <row r="423" spans="1:4" ht="15" customHeight="1" x14ac:dyDescent="0.25">
      <c r="A423" s="112">
        <v>420</v>
      </c>
      <c r="B423" s="116">
        <v>3771</v>
      </c>
      <c r="C423" s="116" t="s">
        <v>791</v>
      </c>
      <c r="D423" s="120">
        <v>0</v>
      </c>
    </row>
    <row r="424" spans="1:4" ht="15" customHeight="1" x14ac:dyDescent="0.25">
      <c r="A424" s="112">
        <v>421</v>
      </c>
      <c r="B424" s="117">
        <v>3780</v>
      </c>
      <c r="C424" s="117" t="s">
        <v>790</v>
      </c>
      <c r="D424" s="117">
        <v>0</v>
      </c>
    </row>
    <row r="425" spans="1:4" ht="15" customHeight="1" x14ac:dyDescent="0.25">
      <c r="A425" s="112">
        <v>422</v>
      </c>
      <c r="B425" s="116">
        <v>3781</v>
      </c>
      <c r="C425" s="116" t="s">
        <v>789</v>
      </c>
      <c r="D425" s="120">
        <v>0</v>
      </c>
    </row>
    <row r="426" spans="1:4" ht="15" customHeight="1" x14ac:dyDescent="0.25">
      <c r="A426" s="112">
        <v>423</v>
      </c>
      <c r="B426" s="117">
        <v>3790</v>
      </c>
      <c r="C426" s="117" t="s">
        <v>788</v>
      </c>
      <c r="D426" s="117">
        <v>0</v>
      </c>
    </row>
    <row r="427" spans="1:4" ht="15" customHeight="1" x14ac:dyDescent="0.25">
      <c r="A427" s="112">
        <v>424</v>
      </c>
      <c r="B427" s="116">
        <v>3791</v>
      </c>
      <c r="C427" s="116" t="s">
        <v>787</v>
      </c>
      <c r="D427" s="120">
        <v>6882</v>
      </c>
    </row>
    <row r="428" spans="1:4" s="122" customFormat="1" ht="15" customHeight="1" x14ac:dyDescent="0.25">
      <c r="A428" s="122">
        <v>425</v>
      </c>
      <c r="B428" s="124">
        <v>3792</v>
      </c>
      <c r="C428" s="124" t="s">
        <v>786</v>
      </c>
      <c r="D428" s="123">
        <v>3232</v>
      </c>
    </row>
    <row r="429" spans="1:4" ht="15" customHeight="1" x14ac:dyDescent="0.25">
      <c r="A429" s="112">
        <v>426</v>
      </c>
      <c r="B429" s="118">
        <v>3800</v>
      </c>
      <c r="C429" s="118" t="s">
        <v>20</v>
      </c>
      <c r="D429" s="118">
        <v>0</v>
      </c>
    </row>
    <row r="430" spans="1:4" ht="15" customHeight="1" x14ac:dyDescent="0.25">
      <c r="A430" s="112">
        <v>427</v>
      </c>
      <c r="B430" s="117">
        <v>3810</v>
      </c>
      <c r="C430" s="117" t="s">
        <v>785</v>
      </c>
      <c r="D430" s="117">
        <v>0</v>
      </c>
    </row>
    <row r="431" spans="1:4" ht="15" customHeight="1" x14ac:dyDescent="0.25">
      <c r="A431" s="112">
        <v>428</v>
      </c>
      <c r="B431" s="116">
        <v>3811</v>
      </c>
      <c r="C431" s="116" t="s">
        <v>785</v>
      </c>
      <c r="D431" s="120">
        <v>0</v>
      </c>
    </row>
    <row r="432" spans="1:4" ht="15" customHeight="1" x14ac:dyDescent="0.25">
      <c r="A432" s="112">
        <v>429</v>
      </c>
      <c r="B432" s="117">
        <v>3820</v>
      </c>
      <c r="C432" s="117" t="s">
        <v>784</v>
      </c>
      <c r="D432" s="117">
        <v>0</v>
      </c>
    </row>
    <row r="433" spans="1:4" ht="15" customHeight="1" x14ac:dyDescent="0.25">
      <c r="A433" s="112">
        <v>430</v>
      </c>
      <c r="B433" s="116">
        <v>3821</v>
      </c>
      <c r="C433" s="116" t="s">
        <v>783</v>
      </c>
      <c r="D433" s="120">
        <v>315297</v>
      </c>
    </row>
    <row r="434" spans="1:4" ht="15" customHeight="1" x14ac:dyDescent="0.25">
      <c r="A434" s="112">
        <v>431</v>
      </c>
      <c r="B434" s="116">
        <v>3822</v>
      </c>
      <c r="C434" s="116" t="s">
        <v>782</v>
      </c>
      <c r="D434" s="120">
        <v>53468</v>
      </c>
    </row>
    <row r="435" spans="1:4" ht="15" customHeight="1" x14ac:dyDescent="0.25">
      <c r="A435" s="112">
        <v>432</v>
      </c>
      <c r="B435" s="116">
        <v>3823</v>
      </c>
      <c r="C435" s="116" t="s">
        <v>781</v>
      </c>
      <c r="D435" s="120">
        <v>85646</v>
      </c>
    </row>
    <row r="436" spans="1:4" ht="15" customHeight="1" x14ac:dyDescent="0.25">
      <c r="A436" s="112">
        <v>433</v>
      </c>
      <c r="B436" s="116">
        <v>3824</v>
      </c>
      <c r="C436" s="116" t="s">
        <v>780</v>
      </c>
      <c r="D436" s="120">
        <v>125230</v>
      </c>
    </row>
    <row r="437" spans="1:4" ht="15" customHeight="1" x14ac:dyDescent="0.25">
      <c r="A437" s="112">
        <v>434</v>
      </c>
      <c r="B437" s="116">
        <v>3825</v>
      </c>
      <c r="C437" s="116" t="s">
        <v>779</v>
      </c>
      <c r="D437" s="120">
        <v>39929</v>
      </c>
    </row>
    <row r="438" spans="1:4" ht="15" customHeight="1" x14ac:dyDescent="0.25">
      <c r="A438" s="112">
        <v>435</v>
      </c>
      <c r="B438" s="130"/>
      <c r="C438" s="119"/>
      <c r="D438" s="120">
        <v>0</v>
      </c>
    </row>
    <row r="439" spans="1:4" ht="15" customHeight="1" x14ac:dyDescent="0.25">
      <c r="A439" s="112">
        <v>436</v>
      </c>
      <c r="B439" s="116">
        <v>3826</v>
      </c>
      <c r="C439" s="116" t="s">
        <v>778</v>
      </c>
      <c r="D439" s="120">
        <v>227183</v>
      </c>
    </row>
    <row r="440" spans="1:4" ht="15" customHeight="1" x14ac:dyDescent="0.25">
      <c r="A440" s="112">
        <v>437</v>
      </c>
      <c r="B440" s="116">
        <v>3827</v>
      </c>
      <c r="C440" s="116" t="s">
        <v>777</v>
      </c>
      <c r="D440" s="120">
        <v>83600</v>
      </c>
    </row>
    <row r="441" spans="1:4" ht="15" customHeight="1" x14ac:dyDescent="0.25">
      <c r="A441" s="112">
        <v>438</v>
      </c>
      <c r="B441" s="116">
        <v>3828</v>
      </c>
      <c r="C441" s="116" t="s">
        <v>776</v>
      </c>
      <c r="D441" s="120">
        <v>10000</v>
      </c>
    </row>
    <row r="442" spans="1:4" ht="15" customHeight="1" x14ac:dyDescent="0.25">
      <c r="A442" s="112">
        <v>439</v>
      </c>
      <c r="B442" s="116">
        <v>3829</v>
      </c>
      <c r="C442" s="116" t="s">
        <v>775</v>
      </c>
      <c r="D442" s="120">
        <v>154355</v>
      </c>
    </row>
    <row r="443" spans="1:4" ht="15" customHeight="1" x14ac:dyDescent="0.25">
      <c r="A443" s="112">
        <v>440</v>
      </c>
      <c r="B443" s="117">
        <v>3830</v>
      </c>
      <c r="C443" s="117" t="s">
        <v>774</v>
      </c>
      <c r="D443" s="117">
        <v>0</v>
      </c>
    </row>
    <row r="444" spans="1:4" ht="15" customHeight="1" x14ac:dyDescent="0.25">
      <c r="A444" s="112">
        <v>441</v>
      </c>
      <c r="B444" s="116">
        <v>3831</v>
      </c>
      <c r="C444" s="116" t="s">
        <v>773</v>
      </c>
      <c r="D444" s="120">
        <v>0</v>
      </c>
    </row>
    <row r="445" spans="1:4" ht="15" customHeight="1" x14ac:dyDescent="0.25">
      <c r="A445" s="112">
        <v>442</v>
      </c>
      <c r="B445" s="116">
        <v>3832</v>
      </c>
      <c r="C445" s="116" t="s">
        <v>772</v>
      </c>
      <c r="D445" s="120">
        <v>0</v>
      </c>
    </row>
    <row r="446" spans="1:4" ht="15" customHeight="1" x14ac:dyDescent="0.25">
      <c r="A446" s="112">
        <v>443</v>
      </c>
      <c r="B446" s="116">
        <v>3833</v>
      </c>
      <c r="C446" s="116" t="s">
        <v>771</v>
      </c>
      <c r="D446" s="120">
        <v>67925</v>
      </c>
    </row>
    <row r="447" spans="1:4" ht="15" customHeight="1" x14ac:dyDescent="0.25">
      <c r="A447" s="112">
        <v>444</v>
      </c>
      <c r="B447" s="116">
        <v>3834</v>
      </c>
      <c r="C447" s="116" t="s">
        <v>770</v>
      </c>
      <c r="D447" s="120">
        <v>0</v>
      </c>
    </row>
    <row r="448" spans="1:4" ht="15" customHeight="1" x14ac:dyDescent="0.25">
      <c r="A448" s="112">
        <v>445</v>
      </c>
      <c r="B448" s="116">
        <v>3835</v>
      </c>
      <c r="C448" s="116" t="s">
        <v>769</v>
      </c>
      <c r="D448" s="120">
        <v>67925</v>
      </c>
    </row>
    <row r="449" spans="1:4" ht="15" customHeight="1" x14ac:dyDescent="0.25">
      <c r="A449" s="112">
        <v>446</v>
      </c>
      <c r="B449" s="116">
        <v>3836</v>
      </c>
      <c r="C449" s="116" t="s">
        <v>768</v>
      </c>
      <c r="D449" s="120">
        <v>67925</v>
      </c>
    </row>
    <row r="450" spans="1:4" ht="15" customHeight="1" x14ac:dyDescent="0.25">
      <c r="A450" s="112">
        <v>447</v>
      </c>
      <c r="B450" s="117">
        <v>3840</v>
      </c>
      <c r="C450" s="117" t="s">
        <v>767</v>
      </c>
      <c r="D450" s="117">
        <v>0</v>
      </c>
    </row>
    <row r="451" spans="1:4" ht="15" customHeight="1" x14ac:dyDescent="0.25">
      <c r="A451" s="112">
        <v>448</v>
      </c>
      <c r="B451" s="116">
        <v>3841</v>
      </c>
      <c r="C451" s="116" t="s">
        <v>767</v>
      </c>
      <c r="D451" s="120">
        <v>0</v>
      </c>
    </row>
    <row r="452" spans="1:4" ht="15" customHeight="1" x14ac:dyDescent="0.25">
      <c r="A452" s="112">
        <v>449</v>
      </c>
      <c r="B452" s="117">
        <v>3850</v>
      </c>
      <c r="C452" s="117" t="s">
        <v>766</v>
      </c>
      <c r="D452" s="117">
        <v>0</v>
      </c>
    </row>
    <row r="453" spans="1:4" ht="15" customHeight="1" x14ac:dyDescent="0.25">
      <c r="A453" s="112">
        <v>450</v>
      </c>
      <c r="B453" s="116">
        <v>3851</v>
      </c>
      <c r="C453" s="116" t="s">
        <v>765</v>
      </c>
      <c r="D453" s="120">
        <v>0</v>
      </c>
    </row>
    <row r="454" spans="1:4" ht="15" customHeight="1" x14ac:dyDescent="0.25">
      <c r="A454" s="112">
        <v>451</v>
      </c>
      <c r="B454" s="118">
        <v>3900</v>
      </c>
      <c r="C454" s="118" t="s">
        <v>21</v>
      </c>
      <c r="D454" s="118">
        <v>0</v>
      </c>
    </row>
    <row r="455" spans="1:4" ht="15" customHeight="1" x14ac:dyDescent="0.25">
      <c r="A455" s="112">
        <v>452</v>
      </c>
      <c r="B455" s="117">
        <v>3910</v>
      </c>
      <c r="C455" s="117" t="s">
        <v>764</v>
      </c>
      <c r="D455" s="117">
        <v>0</v>
      </c>
    </row>
    <row r="456" spans="1:4" ht="15" customHeight="1" x14ac:dyDescent="0.25">
      <c r="A456" s="112">
        <v>453</v>
      </c>
      <c r="B456" s="116">
        <v>3911</v>
      </c>
      <c r="C456" s="116" t="s">
        <v>763</v>
      </c>
      <c r="D456" s="120">
        <v>22385</v>
      </c>
    </row>
    <row r="457" spans="1:4" ht="15" customHeight="1" x14ac:dyDescent="0.25">
      <c r="A457" s="112">
        <v>454</v>
      </c>
      <c r="B457" s="116">
        <v>3912</v>
      </c>
      <c r="C457" s="116" t="s">
        <v>762</v>
      </c>
      <c r="D457" s="120">
        <v>0</v>
      </c>
    </row>
    <row r="458" spans="1:4" ht="15" customHeight="1" x14ac:dyDescent="0.25">
      <c r="A458" s="112">
        <v>455</v>
      </c>
      <c r="B458" s="117">
        <v>3920</v>
      </c>
      <c r="C458" s="117" t="s">
        <v>761</v>
      </c>
      <c r="D458" s="117">
        <v>0</v>
      </c>
    </row>
    <row r="459" spans="1:4" ht="15" customHeight="1" x14ac:dyDescent="0.25">
      <c r="A459" s="112">
        <v>456</v>
      </c>
      <c r="B459" s="116">
        <v>3921</v>
      </c>
      <c r="C459" s="116" t="s">
        <v>760</v>
      </c>
      <c r="D459" s="120">
        <v>0</v>
      </c>
    </row>
    <row r="460" spans="1:4" ht="15" customHeight="1" x14ac:dyDescent="0.25">
      <c r="A460" s="112">
        <v>457</v>
      </c>
      <c r="B460" s="116">
        <v>3922</v>
      </c>
      <c r="C460" s="116" t="s">
        <v>759</v>
      </c>
      <c r="D460" s="120">
        <v>0</v>
      </c>
    </row>
    <row r="461" spans="1:4" ht="15" customHeight="1" x14ac:dyDescent="0.25">
      <c r="A461" s="112">
        <v>458</v>
      </c>
      <c r="B461" s="116">
        <v>3923</v>
      </c>
      <c r="C461" s="116" t="s">
        <v>758</v>
      </c>
      <c r="D461" s="120">
        <v>0</v>
      </c>
    </row>
    <row r="462" spans="1:4" ht="15" customHeight="1" x14ac:dyDescent="0.25">
      <c r="A462" s="112">
        <v>459</v>
      </c>
      <c r="B462" s="117">
        <v>3930</v>
      </c>
      <c r="C462" s="117" t="s">
        <v>757</v>
      </c>
      <c r="D462" s="117">
        <v>0</v>
      </c>
    </row>
    <row r="463" spans="1:4" ht="15" customHeight="1" x14ac:dyDescent="0.25">
      <c r="A463" s="112">
        <v>460</v>
      </c>
      <c r="B463" s="116">
        <v>3931</v>
      </c>
      <c r="C463" s="116" t="s">
        <v>757</v>
      </c>
      <c r="D463" s="120">
        <v>0</v>
      </c>
    </row>
    <row r="464" spans="1:4" ht="15" customHeight="1" x14ac:dyDescent="0.25">
      <c r="A464" s="112">
        <v>461</v>
      </c>
      <c r="B464" s="117">
        <v>3940</v>
      </c>
      <c r="C464" s="117" t="s">
        <v>756</v>
      </c>
      <c r="D464" s="117">
        <v>0</v>
      </c>
    </row>
    <row r="465" spans="1:4" ht="15" customHeight="1" x14ac:dyDescent="0.25">
      <c r="A465" s="112">
        <v>462</v>
      </c>
      <c r="B465" s="116">
        <v>3941</v>
      </c>
      <c r="C465" s="116" t="s">
        <v>755</v>
      </c>
      <c r="D465" s="120">
        <v>0</v>
      </c>
    </row>
    <row r="466" spans="1:4" ht="15" customHeight="1" x14ac:dyDescent="0.25">
      <c r="A466" s="112">
        <v>463</v>
      </c>
      <c r="B466" s="116">
        <v>3942</v>
      </c>
      <c r="C466" s="116" t="s">
        <v>754</v>
      </c>
      <c r="D466" s="120">
        <v>0</v>
      </c>
    </row>
    <row r="467" spans="1:4" ht="15" customHeight="1" x14ac:dyDescent="0.25">
      <c r="A467" s="112">
        <v>464</v>
      </c>
      <c r="B467" s="130"/>
      <c r="C467" s="119"/>
      <c r="D467" s="120">
        <v>0</v>
      </c>
    </row>
    <row r="468" spans="1:4" ht="15" customHeight="1" x14ac:dyDescent="0.25">
      <c r="A468" s="112">
        <v>465</v>
      </c>
      <c r="B468" s="117">
        <v>3950</v>
      </c>
      <c r="C468" s="117" t="s">
        <v>753</v>
      </c>
      <c r="D468" s="117">
        <v>0</v>
      </c>
    </row>
    <row r="469" spans="1:4" ht="15" customHeight="1" x14ac:dyDescent="0.25">
      <c r="A469" s="112">
        <v>466</v>
      </c>
      <c r="B469" s="116">
        <v>3951</v>
      </c>
      <c r="C469" s="116" t="s">
        <v>752</v>
      </c>
      <c r="D469" s="120">
        <v>0</v>
      </c>
    </row>
    <row r="470" spans="1:4" ht="15" customHeight="1" x14ac:dyDescent="0.25">
      <c r="A470" s="112">
        <v>467</v>
      </c>
      <c r="B470" s="116">
        <v>3952</v>
      </c>
      <c r="C470" s="116" t="s">
        <v>751</v>
      </c>
      <c r="D470" s="120">
        <v>0</v>
      </c>
    </row>
    <row r="471" spans="1:4" ht="15" customHeight="1" x14ac:dyDescent="0.25">
      <c r="A471" s="112">
        <v>468</v>
      </c>
      <c r="B471" s="116">
        <v>3953</v>
      </c>
      <c r="C471" s="116" t="s">
        <v>750</v>
      </c>
      <c r="D471" s="120">
        <v>0</v>
      </c>
    </row>
    <row r="472" spans="1:4" ht="15" customHeight="1" x14ac:dyDescent="0.25">
      <c r="A472" s="112">
        <v>469</v>
      </c>
      <c r="B472" s="116">
        <v>3954</v>
      </c>
      <c r="C472" s="116" t="s">
        <v>749</v>
      </c>
      <c r="D472" s="120">
        <v>0</v>
      </c>
    </row>
    <row r="473" spans="1:4" ht="15" customHeight="1" x14ac:dyDescent="0.25">
      <c r="A473" s="112">
        <v>470</v>
      </c>
      <c r="B473" s="117">
        <v>3960</v>
      </c>
      <c r="C473" s="117" t="s">
        <v>748</v>
      </c>
      <c r="D473" s="117">
        <v>0</v>
      </c>
    </row>
    <row r="474" spans="1:4" ht="15" customHeight="1" x14ac:dyDescent="0.25">
      <c r="A474" s="112">
        <v>471</v>
      </c>
      <c r="B474" s="116">
        <v>3961</v>
      </c>
      <c r="C474" s="116" t="s">
        <v>748</v>
      </c>
      <c r="D474" s="120">
        <v>0</v>
      </c>
    </row>
    <row r="475" spans="1:4" ht="15" customHeight="1" x14ac:dyDescent="0.25">
      <c r="A475" s="112">
        <v>472</v>
      </c>
      <c r="B475" s="117">
        <v>3970</v>
      </c>
      <c r="C475" s="117" t="s">
        <v>747</v>
      </c>
      <c r="D475" s="117">
        <v>0</v>
      </c>
    </row>
    <row r="476" spans="1:4" ht="15" customHeight="1" x14ac:dyDescent="0.25">
      <c r="A476" s="112">
        <v>473</v>
      </c>
      <c r="B476" s="116">
        <v>3971</v>
      </c>
      <c r="C476" s="116" t="s">
        <v>747</v>
      </c>
      <c r="D476" s="120">
        <v>0</v>
      </c>
    </row>
    <row r="477" spans="1:4" ht="22.9" customHeight="1" x14ac:dyDescent="0.25">
      <c r="A477" s="112">
        <v>474</v>
      </c>
      <c r="B477" s="117">
        <v>3980</v>
      </c>
      <c r="C477" s="117" t="s">
        <v>746</v>
      </c>
      <c r="D477" s="117">
        <v>0</v>
      </c>
    </row>
    <row r="478" spans="1:4" ht="15" customHeight="1" x14ac:dyDescent="0.25">
      <c r="A478" s="112">
        <v>475</v>
      </c>
      <c r="B478" s="116">
        <v>3981</v>
      </c>
      <c r="C478" s="116" t="s">
        <v>746</v>
      </c>
      <c r="D478" s="120">
        <v>0</v>
      </c>
    </row>
    <row r="479" spans="1:4" ht="15" customHeight="1" x14ac:dyDescent="0.25">
      <c r="A479" s="112">
        <v>476</v>
      </c>
      <c r="B479" s="117">
        <v>3990</v>
      </c>
      <c r="C479" s="117" t="s">
        <v>745</v>
      </c>
      <c r="D479" s="117">
        <v>0</v>
      </c>
    </row>
    <row r="480" spans="1:4" ht="15" customHeight="1" x14ac:dyDescent="0.25">
      <c r="A480" s="112">
        <v>477</v>
      </c>
      <c r="B480" s="116">
        <v>3991</v>
      </c>
      <c r="C480" s="116" t="s">
        <v>745</v>
      </c>
      <c r="D480" s="120">
        <v>0</v>
      </c>
    </row>
    <row r="481" spans="1:4" ht="15" customHeight="1" x14ac:dyDescent="0.25">
      <c r="A481" s="112">
        <v>591</v>
      </c>
      <c r="B481" s="121">
        <v>5000</v>
      </c>
      <c r="C481" s="121" t="s">
        <v>22</v>
      </c>
      <c r="D481" s="121">
        <v>0</v>
      </c>
    </row>
    <row r="482" spans="1:4" ht="15" customHeight="1" x14ac:dyDescent="0.25">
      <c r="A482" s="112">
        <v>592</v>
      </c>
      <c r="B482" s="118">
        <v>5100</v>
      </c>
      <c r="C482" s="118" t="s">
        <v>744</v>
      </c>
      <c r="D482" s="118">
        <v>0</v>
      </c>
    </row>
    <row r="483" spans="1:4" ht="15" customHeight="1" x14ac:dyDescent="0.25">
      <c r="A483" s="112">
        <v>593</v>
      </c>
      <c r="B483" s="117">
        <v>5110</v>
      </c>
      <c r="C483" s="117" t="s">
        <v>743</v>
      </c>
      <c r="D483" s="117">
        <v>0</v>
      </c>
    </row>
    <row r="484" spans="1:4" ht="15" customHeight="1" x14ac:dyDescent="0.25">
      <c r="A484" s="112">
        <v>594</v>
      </c>
      <c r="B484" s="116">
        <v>5111</v>
      </c>
      <c r="C484" s="116" t="s">
        <v>742</v>
      </c>
      <c r="D484" s="120">
        <v>33418</v>
      </c>
    </row>
    <row r="485" spans="1:4" ht="15" customHeight="1" x14ac:dyDescent="0.25">
      <c r="A485" s="112">
        <v>595</v>
      </c>
      <c r="B485" s="117">
        <v>5120</v>
      </c>
      <c r="C485" s="117" t="s">
        <v>741</v>
      </c>
      <c r="D485" s="117">
        <v>0</v>
      </c>
    </row>
    <row r="486" spans="1:4" ht="15" customHeight="1" x14ac:dyDescent="0.25">
      <c r="A486" s="112">
        <v>596</v>
      </c>
      <c r="B486" s="116">
        <v>5121</v>
      </c>
      <c r="C486" s="116" t="s">
        <v>740</v>
      </c>
      <c r="D486" s="120">
        <v>0</v>
      </c>
    </row>
    <row r="487" spans="1:4" ht="15" customHeight="1" x14ac:dyDescent="0.25">
      <c r="A487" s="112">
        <v>597</v>
      </c>
      <c r="B487" s="116">
        <v>5122</v>
      </c>
      <c r="C487" s="116" t="s">
        <v>739</v>
      </c>
      <c r="D487" s="120">
        <v>0</v>
      </c>
    </row>
    <row r="488" spans="1:4" ht="15" customHeight="1" x14ac:dyDescent="0.25">
      <c r="A488" s="112">
        <v>598</v>
      </c>
      <c r="B488" s="117">
        <v>5130</v>
      </c>
      <c r="C488" s="117" t="s">
        <v>738</v>
      </c>
      <c r="D488" s="117">
        <v>0</v>
      </c>
    </row>
    <row r="489" spans="1:4" ht="15" customHeight="1" x14ac:dyDescent="0.25">
      <c r="A489" s="112">
        <v>599</v>
      </c>
      <c r="B489" s="116">
        <v>5131</v>
      </c>
      <c r="C489" s="116" t="s">
        <v>738</v>
      </c>
      <c r="D489" s="120">
        <v>0</v>
      </c>
    </row>
    <row r="490" spans="1:4" ht="15" customHeight="1" x14ac:dyDescent="0.25">
      <c r="A490" s="112">
        <v>600</v>
      </c>
      <c r="B490" s="117">
        <v>5140</v>
      </c>
      <c r="C490" s="117" t="s">
        <v>737</v>
      </c>
      <c r="D490" s="117">
        <v>0</v>
      </c>
    </row>
    <row r="491" spans="1:4" ht="15" customHeight="1" x14ac:dyDescent="0.25">
      <c r="A491" s="112">
        <v>601</v>
      </c>
      <c r="B491" s="116">
        <v>5141</v>
      </c>
      <c r="C491" s="116" t="s">
        <v>737</v>
      </c>
      <c r="D491" s="120">
        <v>0</v>
      </c>
    </row>
    <row r="492" spans="1:4" ht="15" customHeight="1" x14ac:dyDescent="0.25">
      <c r="A492" s="112">
        <v>602</v>
      </c>
      <c r="B492" s="117">
        <v>5150</v>
      </c>
      <c r="C492" s="117" t="s">
        <v>736</v>
      </c>
      <c r="D492" s="117">
        <v>0</v>
      </c>
    </row>
    <row r="493" spans="1:4" ht="15" customHeight="1" x14ac:dyDescent="0.25">
      <c r="A493" s="112">
        <v>603</v>
      </c>
      <c r="B493" s="116">
        <v>5151</v>
      </c>
      <c r="C493" s="116" t="s">
        <v>735</v>
      </c>
      <c r="D493" s="120">
        <v>518552</v>
      </c>
    </row>
    <row r="494" spans="1:4" ht="22.5" customHeight="1" x14ac:dyDescent="0.25">
      <c r="A494" s="112">
        <v>604</v>
      </c>
      <c r="B494" s="116">
        <v>5152</v>
      </c>
      <c r="C494" s="116" t="s">
        <v>734</v>
      </c>
      <c r="D494" s="120">
        <v>0</v>
      </c>
    </row>
    <row r="495" spans="1:4" ht="15" customHeight="1" x14ac:dyDescent="0.25">
      <c r="A495" s="112">
        <v>605</v>
      </c>
      <c r="B495" s="117">
        <v>5190</v>
      </c>
      <c r="C495" s="117" t="s">
        <v>731</v>
      </c>
      <c r="D495" s="117">
        <v>0</v>
      </c>
    </row>
    <row r="496" spans="1:4" ht="15" customHeight="1" x14ac:dyDescent="0.25">
      <c r="A496" s="112">
        <v>606</v>
      </c>
      <c r="B496" s="116">
        <v>5191</v>
      </c>
      <c r="C496" s="116" t="s">
        <v>733</v>
      </c>
      <c r="D496" s="120">
        <v>0</v>
      </c>
    </row>
    <row r="497" spans="1:4" ht="15" customHeight="1" x14ac:dyDescent="0.25">
      <c r="A497" s="112">
        <v>607</v>
      </c>
      <c r="B497" s="116">
        <v>5192</v>
      </c>
      <c r="C497" s="116" t="s">
        <v>732</v>
      </c>
      <c r="D497" s="120">
        <v>0</v>
      </c>
    </row>
    <row r="498" spans="1:4" ht="15" customHeight="1" x14ac:dyDescent="0.25">
      <c r="A498" s="112">
        <v>608</v>
      </c>
      <c r="B498" s="116">
        <v>5193</v>
      </c>
      <c r="C498" s="116" t="s">
        <v>731</v>
      </c>
      <c r="D498" s="120">
        <v>0</v>
      </c>
    </row>
    <row r="499" spans="1:4" ht="15" customHeight="1" x14ac:dyDescent="0.25">
      <c r="A499" s="112">
        <v>609</v>
      </c>
      <c r="B499" s="130"/>
      <c r="C499" s="119"/>
      <c r="D499" s="120">
        <v>0</v>
      </c>
    </row>
    <row r="500" spans="1:4" ht="15" customHeight="1" x14ac:dyDescent="0.25">
      <c r="A500" s="112">
        <v>610</v>
      </c>
      <c r="B500" s="118">
        <v>5200</v>
      </c>
      <c r="C500" s="118" t="s">
        <v>730</v>
      </c>
      <c r="D500" s="118">
        <v>0</v>
      </c>
    </row>
    <row r="501" spans="1:4" ht="15" customHeight="1" x14ac:dyDescent="0.25">
      <c r="A501" s="112">
        <v>611</v>
      </c>
      <c r="B501" s="117">
        <v>5210</v>
      </c>
      <c r="C501" s="117" t="s">
        <v>729</v>
      </c>
      <c r="D501" s="117">
        <v>0</v>
      </c>
    </row>
    <row r="502" spans="1:4" ht="15" customHeight="1" x14ac:dyDescent="0.25">
      <c r="A502" s="112">
        <v>612</v>
      </c>
      <c r="B502" s="116">
        <v>5211</v>
      </c>
      <c r="C502" s="116" t="s">
        <v>728</v>
      </c>
      <c r="D502" s="120">
        <v>17416</v>
      </c>
    </row>
    <row r="503" spans="1:4" ht="15" customHeight="1" x14ac:dyDescent="0.25">
      <c r="A503" s="112">
        <v>613</v>
      </c>
      <c r="B503" s="117">
        <v>5220</v>
      </c>
      <c r="C503" s="117" t="s">
        <v>727</v>
      </c>
      <c r="D503" s="117">
        <v>0</v>
      </c>
    </row>
    <row r="504" spans="1:4" ht="15" customHeight="1" x14ac:dyDescent="0.25">
      <c r="A504" s="112">
        <v>614</v>
      </c>
      <c r="B504" s="116">
        <v>5221</v>
      </c>
      <c r="C504" s="116" t="s">
        <v>727</v>
      </c>
      <c r="D504" s="120">
        <v>0</v>
      </c>
    </row>
    <row r="505" spans="1:4" ht="15" customHeight="1" x14ac:dyDescent="0.25">
      <c r="A505" s="112">
        <v>615</v>
      </c>
      <c r="B505" s="117">
        <v>5230</v>
      </c>
      <c r="C505" s="117" t="s">
        <v>726</v>
      </c>
      <c r="D505" s="117">
        <v>0</v>
      </c>
    </row>
    <row r="506" spans="1:4" ht="15" customHeight="1" x14ac:dyDescent="0.25">
      <c r="A506" s="112">
        <v>616</v>
      </c>
      <c r="B506" s="116">
        <v>5231</v>
      </c>
      <c r="C506" s="116" t="s">
        <v>725</v>
      </c>
      <c r="D506" s="120">
        <v>0</v>
      </c>
    </row>
    <row r="507" spans="1:4" ht="15" customHeight="1" x14ac:dyDescent="0.25">
      <c r="A507" s="112">
        <v>617</v>
      </c>
      <c r="B507" s="117">
        <v>5290</v>
      </c>
      <c r="C507" s="117" t="s">
        <v>724</v>
      </c>
      <c r="D507" s="117">
        <v>0</v>
      </c>
    </row>
    <row r="508" spans="1:4" ht="15" customHeight="1" x14ac:dyDescent="0.25">
      <c r="A508" s="112">
        <v>618</v>
      </c>
      <c r="B508" s="116">
        <v>5291</v>
      </c>
      <c r="C508" s="116" t="s">
        <v>723</v>
      </c>
      <c r="D508" s="120">
        <v>0</v>
      </c>
    </row>
    <row r="509" spans="1:4" ht="15" customHeight="1" x14ac:dyDescent="0.25">
      <c r="A509" s="112">
        <v>619</v>
      </c>
      <c r="B509" s="118">
        <v>5300</v>
      </c>
      <c r="C509" s="118" t="s">
        <v>23</v>
      </c>
      <c r="D509" s="118">
        <v>0</v>
      </c>
    </row>
    <row r="510" spans="1:4" ht="15" customHeight="1" x14ac:dyDescent="0.25">
      <c r="A510" s="112">
        <v>620</v>
      </c>
      <c r="B510" s="117">
        <v>5310</v>
      </c>
      <c r="C510" s="117" t="s">
        <v>722</v>
      </c>
      <c r="D510" s="117">
        <v>0</v>
      </c>
    </row>
    <row r="511" spans="1:4" ht="15" customHeight="1" x14ac:dyDescent="0.25">
      <c r="A511" s="112">
        <v>621</v>
      </c>
      <c r="B511" s="116">
        <v>5311</v>
      </c>
      <c r="C511" s="116" t="s">
        <v>721</v>
      </c>
      <c r="D511" s="120">
        <v>0</v>
      </c>
    </row>
    <row r="512" spans="1:4" ht="15" customHeight="1" x14ac:dyDescent="0.25">
      <c r="A512" s="112">
        <v>622</v>
      </c>
      <c r="B512" s="116">
        <v>5312</v>
      </c>
      <c r="C512" s="116" t="s">
        <v>720</v>
      </c>
      <c r="D512" s="120">
        <v>0</v>
      </c>
    </row>
    <row r="513" spans="1:4" ht="15" customHeight="1" x14ac:dyDescent="0.25">
      <c r="A513" s="112">
        <v>623</v>
      </c>
      <c r="B513" s="116">
        <v>5313</v>
      </c>
      <c r="C513" s="116" t="s">
        <v>719</v>
      </c>
      <c r="D513" s="120">
        <v>0</v>
      </c>
    </row>
    <row r="514" spans="1:4" ht="15" customHeight="1" x14ac:dyDescent="0.25">
      <c r="A514" s="112">
        <v>624</v>
      </c>
      <c r="B514" s="116">
        <v>5314</v>
      </c>
      <c r="C514" s="116" t="s">
        <v>718</v>
      </c>
      <c r="D514" s="120">
        <v>98349</v>
      </c>
    </row>
    <row r="515" spans="1:4" ht="15" customHeight="1" x14ac:dyDescent="0.25">
      <c r="A515" s="112">
        <v>625</v>
      </c>
      <c r="B515" s="117">
        <v>5320</v>
      </c>
      <c r="C515" s="117" t="s">
        <v>717</v>
      </c>
      <c r="D515" s="117">
        <v>0</v>
      </c>
    </row>
    <row r="516" spans="1:4" ht="15" customHeight="1" x14ac:dyDescent="0.25">
      <c r="A516" s="112">
        <v>626</v>
      </c>
      <c r="B516" s="116">
        <v>5321</v>
      </c>
      <c r="C516" s="116" t="s">
        <v>716</v>
      </c>
      <c r="D516" s="120">
        <v>0</v>
      </c>
    </row>
    <row r="517" spans="1:4" ht="15" customHeight="1" x14ac:dyDescent="0.25">
      <c r="A517" s="112">
        <v>627</v>
      </c>
      <c r="B517" s="116">
        <v>5322</v>
      </c>
      <c r="C517" s="116" t="s">
        <v>715</v>
      </c>
      <c r="D517" s="120">
        <v>0</v>
      </c>
    </row>
    <row r="518" spans="1:4" ht="15" customHeight="1" x14ac:dyDescent="0.25">
      <c r="A518" s="112">
        <v>628</v>
      </c>
      <c r="B518" s="116">
        <v>5323</v>
      </c>
      <c r="C518" s="116" t="s">
        <v>714</v>
      </c>
      <c r="D518" s="120">
        <v>0</v>
      </c>
    </row>
    <row r="519" spans="1:4" ht="15" customHeight="1" x14ac:dyDescent="0.25">
      <c r="A519" s="112">
        <v>629</v>
      </c>
      <c r="B519" s="116">
        <v>5324</v>
      </c>
      <c r="C519" s="116" t="s">
        <v>713</v>
      </c>
      <c r="D519" s="120">
        <v>0</v>
      </c>
    </row>
    <row r="520" spans="1:4" ht="15" customHeight="1" x14ac:dyDescent="0.25">
      <c r="A520" s="112">
        <v>630</v>
      </c>
      <c r="B520" s="118">
        <v>5400</v>
      </c>
      <c r="C520" s="118" t="s">
        <v>712</v>
      </c>
      <c r="D520" s="118">
        <v>0</v>
      </c>
    </row>
    <row r="521" spans="1:4" ht="15" customHeight="1" x14ac:dyDescent="0.25">
      <c r="A521" s="112">
        <v>631</v>
      </c>
      <c r="B521" s="117">
        <v>5410</v>
      </c>
      <c r="C521" s="117" t="s">
        <v>711</v>
      </c>
      <c r="D521" s="117">
        <v>0</v>
      </c>
    </row>
    <row r="522" spans="1:4" ht="15" customHeight="1" x14ac:dyDescent="0.25">
      <c r="A522" s="112">
        <v>632</v>
      </c>
      <c r="B522" s="116">
        <v>5411</v>
      </c>
      <c r="C522" s="116" t="s">
        <v>710</v>
      </c>
      <c r="D522" s="120">
        <v>0</v>
      </c>
    </row>
    <row r="523" spans="1:4" ht="15" customHeight="1" x14ac:dyDescent="0.25">
      <c r="A523" s="112">
        <v>633</v>
      </c>
      <c r="B523" s="116">
        <v>5412</v>
      </c>
      <c r="C523" s="116" t="s">
        <v>709</v>
      </c>
      <c r="D523" s="120">
        <v>0</v>
      </c>
    </row>
    <row r="524" spans="1:4" ht="15" customHeight="1" x14ac:dyDescent="0.25">
      <c r="A524" s="112">
        <v>634</v>
      </c>
      <c r="B524" s="116">
        <v>5413</v>
      </c>
      <c r="C524" s="116" t="s">
        <v>708</v>
      </c>
      <c r="D524" s="120">
        <v>0</v>
      </c>
    </row>
    <row r="525" spans="1:4" ht="15" customHeight="1" x14ac:dyDescent="0.25">
      <c r="A525" s="112">
        <v>635</v>
      </c>
      <c r="B525" s="117">
        <v>5420</v>
      </c>
      <c r="C525" s="117" t="s">
        <v>707</v>
      </c>
      <c r="D525" s="117">
        <v>0</v>
      </c>
    </row>
    <row r="526" spans="1:4" ht="15" customHeight="1" x14ac:dyDescent="0.25">
      <c r="A526" s="112">
        <v>636</v>
      </c>
      <c r="B526" s="116">
        <v>5421</v>
      </c>
      <c r="C526" s="116" t="s">
        <v>707</v>
      </c>
      <c r="D526" s="120">
        <v>0</v>
      </c>
    </row>
    <row r="527" spans="1:4" ht="15" customHeight="1" x14ac:dyDescent="0.25">
      <c r="A527" s="112">
        <v>637</v>
      </c>
      <c r="B527" s="117">
        <v>5430</v>
      </c>
      <c r="C527" s="117" t="s">
        <v>706</v>
      </c>
      <c r="D527" s="117">
        <v>0</v>
      </c>
    </row>
    <row r="528" spans="1:4" ht="15" customHeight="1" x14ac:dyDescent="0.25">
      <c r="A528" s="112">
        <v>638</v>
      </c>
      <c r="B528" s="130"/>
      <c r="C528" s="119"/>
      <c r="D528" s="120">
        <v>0</v>
      </c>
    </row>
    <row r="529" spans="1:4" ht="15" customHeight="1" x14ac:dyDescent="0.25">
      <c r="A529" s="112">
        <v>639</v>
      </c>
      <c r="B529" s="116">
        <v>5431</v>
      </c>
      <c r="C529" s="116" t="s">
        <v>706</v>
      </c>
      <c r="D529" s="120">
        <v>0</v>
      </c>
    </row>
    <row r="530" spans="1:4" ht="15" customHeight="1" x14ac:dyDescent="0.25">
      <c r="A530" s="112">
        <v>640</v>
      </c>
      <c r="B530" s="117">
        <v>5440</v>
      </c>
      <c r="C530" s="117" t="s">
        <v>705</v>
      </c>
      <c r="D530" s="117">
        <v>0</v>
      </c>
    </row>
    <row r="531" spans="1:4" ht="15" customHeight="1" x14ac:dyDescent="0.25">
      <c r="A531" s="112">
        <v>641</v>
      </c>
      <c r="B531" s="116">
        <v>5441</v>
      </c>
      <c r="C531" s="116" t="s">
        <v>705</v>
      </c>
      <c r="D531" s="120">
        <v>0</v>
      </c>
    </row>
    <row r="532" spans="1:4" ht="15" customHeight="1" x14ac:dyDescent="0.25">
      <c r="A532" s="112">
        <v>642</v>
      </c>
      <c r="B532" s="117">
        <v>5450</v>
      </c>
      <c r="C532" s="117" t="s">
        <v>704</v>
      </c>
      <c r="D532" s="117">
        <v>0</v>
      </c>
    </row>
    <row r="533" spans="1:4" ht="15" customHeight="1" x14ac:dyDescent="0.25">
      <c r="A533" s="112">
        <v>643</v>
      </c>
      <c r="B533" s="116">
        <v>5451</v>
      </c>
      <c r="C533" s="116" t="s">
        <v>704</v>
      </c>
      <c r="D533" s="120">
        <v>0</v>
      </c>
    </row>
    <row r="534" spans="1:4" ht="15" customHeight="1" x14ac:dyDescent="0.25">
      <c r="A534" s="112">
        <v>644</v>
      </c>
      <c r="B534" s="117">
        <v>5490</v>
      </c>
      <c r="C534" s="117" t="s">
        <v>703</v>
      </c>
      <c r="D534" s="117">
        <v>0</v>
      </c>
    </row>
    <row r="535" spans="1:4" ht="15" customHeight="1" x14ac:dyDescent="0.25">
      <c r="A535" s="112">
        <v>645</v>
      </c>
      <c r="B535" s="116">
        <v>5491</v>
      </c>
      <c r="C535" s="116" t="s">
        <v>703</v>
      </c>
      <c r="D535" s="120">
        <v>0</v>
      </c>
    </row>
    <row r="536" spans="1:4" ht="15" customHeight="1" x14ac:dyDescent="0.25">
      <c r="A536" s="112">
        <v>646</v>
      </c>
      <c r="B536" s="118">
        <v>5500</v>
      </c>
      <c r="C536" s="118" t="s">
        <v>702</v>
      </c>
      <c r="D536" s="118">
        <v>0</v>
      </c>
    </row>
    <row r="537" spans="1:4" ht="15" customHeight="1" x14ac:dyDescent="0.25">
      <c r="A537" s="112">
        <v>647</v>
      </c>
      <c r="B537" s="117">
        <v>5510</v>
      </c>
      <c r="C537" s="117" t="s">
        <v>701</v>
      </c>
      <c r="D537" s="117">
        <v>0</v>
      </c>
    </row>
    <row r="538" spans="1:4" ht="15" customHeight="1" x14ac:dyDescent="0.25">
      <c r="A538" s="112">
        <v>648</v>
      </c>
      <c r="B538" s="116">
        <v>5511</v>
      </c>
      <c r="C538" s="116" t="s">
        <v>701</v>
      </c>
      <c r="D538" s="120">
        <v>0</v>
      </c>
    </row>
    <row r="539" spans="1:4" ht="15" customHeight="1" x14ac:dyDescent="0.25">
      <c r="A539" s="112">
        <v>649</v>
      </c>
      <c r="B539" s="118">
        <v>5600</v>
      </c>
      <c r="C539" s="118" t="s">
        <v>600</v>
      </c>
      <c r="D539" s="118">
        <v>0</v>
      </c>
    </row>
    <row r="540" spans="1:4" ht="15" customHeight="1" x14ac:dyDescent="0.25">
      <c r="A540" s="112">
        <v>650</v>
      </c>
      <c r="B540" s="117">
        <v>5610</v>
      </c>
      <c r="C540" s="117" t="s">
        <v>700</v>
      </c>
      <c r="D540" s="117">
        <v>0</v>
      </c>
    </row>
    <row r="541" spans="1:4" ht="15" customHeight="1" x14ac:dyDescent="0.25">
      <c r="A541" s="112">
        <v>651</v>
      </c>
      <c r="B541" s="116">
        <v>5611</v>
      </c>
      <c r="C541" s="116" t="s">
        <v>700</v>
      </c>
      <c r="D541" s="120">
        <v>0</v>
      </c>
    </row>
    <row r="542" spans="1:4" ht="15" customHeight="1" x14ac:dyDescent="0.25">
      <c r="A542" s="112">
        <v>652</v>
      </c>
      <c r="B542" s="117">
        <v>5620</v>
      </c>
      <c r="C542" s="117" t="s">
        <v>699</v>
      </c>
      <c r="D542" s="117">
        <v>0</v>
      </c>
    </row>
    <row r="543" spans="1:4" ht="15" customHeight="1" x14ac:dyDescent="0.25">
      <c r="A543" s="112">
        <v>653</v>
      </c>
      <c r="B543" s="116">
        <v>5621</v>
      </c>
      <c r="C543" s="116" t="s">
        <v>699</v>
      </c>
      <c r="D543" s="120">
        <v>0</v>
      </c>
    </row>
    <row r="544" spans="1:4" ht="15" customHeight="1" x14ac:dyDescent="0.25">
      <c r="A544" s="112">
        <v>654</v>
      </c>
      <c r="B544" s="117">
        <v>5630</v>
      </c>
      <c r="C544" s="117" t="s">
        <v>698</v>
      </c>
      <c r="D544" s="117">
        <v>0</v>
      </c>
    </row>
    <row r="545" spans="1:4" ht="15" customHeight="1" x14ac:dyDescent="0.25">
      <c r="A545" s="112">
        <v>655</v>
      </c>
      <c r="B545" s="116">
        <v>5631</v>
      </c>
      <c r="C545" s="116" t="s">
        <v>698</v>
      </c>
      <c r="D545" s="120">
        <v>0</v>
      </c>
    </row>
    <row r="546" spans="1:4" ht="22.5" customHeight="1" x14ac:dyDescent="0.25">
      <c r="A546" s="112">
        <v>656</v>
      </c>
      <c r="B546" s="117">
        <v>5640</v>
      </c>
      <c r="C546" s="117" t="s">
        <v>697</v>
      </c>
      <c r="D546" s="117">
        <v>0</v>
      </c>
    </row>
    <row r="547" spans="1:4" ht="15" customHeight="1" x14ac:dyDescent="0.25">
      <c r="A547" s="112">
        <v>657</v>
      </c>
      <c r="B547" s="116">
        <v>5641</v>
      </c>
      <c r="C547" s="116" t="s">
        <v>696</v>
      </c>
      <c r="D547" s="120">
        <v>41214</v>
      </c>
    </row>
    <row r="548" spans="1:4" ht="15" hidden="1" customHeight="1" x14ac:dyDescent="0.25">
      <c r="A548" s="112">
        <v>658</v>
      </c>
      <c r="B548" s="117" t="s">
        <v>695</v>
      </c>
      <c r="C548" s="117" t="s">
        <v>694</v>
      </c>
    </row>
    <row r="549" spans="1:4" ht="15" hidden="1" customHeight="1" thickBot="1" x14ac:dyDescent="0.3">
      <c r="A549" s="112">
        <v>659</v>
      </c>
      <c r="B549" s="116" t="s">
        <v>693</v>
      </c>
      <c r="C549" s="116" t="s">
        <v>692</v>
      </c>
    </row>
    <row r="550" spans="1:4" ht="15" hidden="1" customHeight="1" x14ac:dyDescent="0.25">
      <c r="A550" s="112">
        <v>660</v>
      </c>
      <c r="B550" s="116" t="s">
        <v>691</v>
      </c>
      <c r="C550" s="116" t="s">
        <v>690</v>
      </c>
    </row>
    <row r="551" spans="1:4" ht="15" hidden="1" customHeight="1" x14ac:dyDescent="0.25">
      <c r="A551" s="112">
        <v>661</v>
      </c>
      <c r="B551" s="117" t="s">
        <v>689</v>
      </c>
      <c r="C551" s="117" t="s">
        <v>688</v>
      </c>
    </row>
    <row r="552" spans="1:4" ht="15" hidden="1" customHeight="1" x14ac:dyDescent="0.25">
      <c r="A552" s="112">
        <v>662</v>
      </c>
      <c r="B552" s="116" t="s">
        <v>687</v>
      </c>
      <c r="C552" s="116" t="s">
        <v>686</v>
      </c>
    </row>
    <row r="553" spans="1:4" ht="15" hidden="1" customHeight="1" x14ac:dyDescent="0.25">
      <c r="A553" s="112">
        <v>663</v>
      </c>
      <c r="B553" s="117" t="s">
        <v>685</v>
      </c>
      <c r="C553" s="117" t="s">
        <v>683</v>
      </c>
    </row>
    <row r="554" spans="1:4" ht="15" hidden="1" customHeight="1" x14ac:dyDescent="0.25">
      <c r="A554" s="112">
        <v>664</v>
      </c>
      <c r="B554" s="116" t="s">
        <v>684</v>
      </c>
      <c r="C554" s="116" t="s">
        <v>683</v>
      </c>
    </row>
    <row r="555" spans="1:4" ht="15" hidden="1" customHeight="1" x14ac:dyDescent="0.25">
      <c r="A555" s="112">
        <v>665</v>
      </c>
      <c r="B555" s="117" t="s">
        <v>682</v>
      </c>
      <c r="C555" s="117" t="s">
        <v>680</v>
      </c>
    </row>
    <row r="556" spans="1:4" ht="15" hidden="1" customHeight="1" x14ac:dyDescent="0.25">
      <c r="A556" s="112">
        <v>666</v>
      </c>
      <c r="B556" s="116" t="s">
        <v>681</v>
      </c>
      <c r="C556" s="116" t="s">
        <v>680</v>
      </c>
    </row>
    <row r="557" spans="1:4" ht="15" hidden="1" customHeight="1" x14ac:dyDescent="0.25">
      <c r="A557" s="112">
        <v>667</v>
      </c>
      <c r="B557" s="119"/>
      <c r="C557" s="119"/>
    </row>
    <row r="558" spans="1:4" ht="15" hidden="1" customHeight="1" x14ac:dyDescent="0.25">
      <c r="A558" s="112">
        <v>668</v>
      </c>
      <c r="B558" s="118" t="s">
        <v>679</v>
      </c>
      <c r="C558" s="118" t="s">
        <v>678</v>
      </c>
    </row>
    <row r="559" spans="1:4" ht="15" hidden="1" customHeight="1" x14ac:dyDescent="0.25">
      <c r="A559" s="112">
        <v>669</v>
      </c>
      <c r="B559" s="117" t="s">
        <v>677</v>
      </c>
      <c r="C559" s="117" t="s">
        <v>675</v>
      </c>
    </row>
    <row r="560" spans="1:4" ht="15" hidden="1" customHeight="1" x14ac:dyDescent="0.25">
      <c r="A560" s="112">
        <v>670</v>
      </c>
      <c r="B560" s="116" t="s">
        <v>676</v>
      </c>
      <c r="C560" s="116" t="s">
        <v>675</v>
      </c>
    </row>
    <row r="561" spans="1:3" ht="15" hidden="1" customHeight="1" x14ac:dyDescent="0.25">
      <c r="A561" s="112">
        <v>671</v>
      </c>
      <c r="B561" s="117" t="s">
        <v>674</v>
      </c>
      <c r="C561" s="117" t="s">
        <v>672</v>
      </c>
    </row>
    <row r="562" spans="1:3" ht="15" hidden="1" customHeight="1" x14ac:dyDescent="0.25">
      <c r="A562" s="112">
        <v>672</v>
      </c>
      <c r="B562" s="116" t="s">
        <v>673</v>
      </c>
      <c r="C562" s="116" t="s">
        <v>672</v>
      </c>
    </row>
    <row r="563" spans="1:3" ht="15" hidden="1" customHeight="1" x14ac:dyDescent="0.25">
      <c r="A563" s="112">
        <v>673</v>
      </c>
      <c r="B563" s="117" t="s">
        <v>671</v>
      </c>
      <c r="C563" s="117" t="s">
        <v>669</v>
      </c>
    </row>
    <row r="564" spans="1:3" ht="15" hidden="1" customHeight="1" x14ac:dyDescent="0.25">
      <c r="A564" s="112">
        <v>674</v>
      </c>
      <c r="B564" s="116" t="s">
        <v>670</v>
      </c>
      <c r="C564" s="116" t="s">
        <v>669</v>
      </c>
    </row>
    <row r="565" spans="1:3" ht="15" hidden="1" customHeight="1" x14ac:dyDescent="0.25">
      <c r="A565" s="112">
        <v>675</v>
      </c>
      <c r="B565" s="117" t="s">
        <v>668</v>
      </c>
      <c r="C565" s="117" t="s">
        <v>666</v>
      </c>
    </row>
    <row r="566" spans="1:3" ht="15" hidden="1" customHeight="1" x14ac:dyDescent="0.25">
      <c r="A566" s="112">
        <v>676</v>
      </c>
      <c r="B566" s="116" t="s">
        <v>667</v>
      </c>
      <c r="C566" s="116" t="s">
        <v>666</v>
      </c>
    </row>
    <row r="567" spans="1:3" ht="15" hidden="1" customHeight="1" x14ac:dyDescent="0.25">
      <c r="A567" s="112">
        <v>677</v>
      </c>
      <c r="B567" s="117" t="s">
        <v>665</v>
      </c>
      <c r="C567" s="117" t="s">
        <v>663</v>
      </c>
    </row>
    <row r="568" spans="1:3" ht="15" hidden="1" customHeight="1" x14ac:dyDescent="0.25">
      <c r="A568" s="112">
        <v>678</v>
      </c>
      <c r="B568" s="116" t="s">
        <v>664</v>
      </c>
      <c r="C568" s="116" t="s">
        <v>663</v>
      </c>
    </row>
    <row r="569" spans="1:3" ht="15" hidden="1" customHeight="1" x14ac:dyDescent="0.25">
      <c r="A569" s="112">
        <v>679</v>
      </c>
      <c r="B569" s="117" t="s">
        <v>662</v>
      </c>
      <c r="C569" s="117" t="s">
        <v>660</v>
      </c>
    </row>
    <row r="570" spans="1:3" ht="15" hidden="1" customHeight="1" x14ac:dyDescent="0.25">
      <c r="A570" s="112">
        <v>680</v>
      </c>
      <c r="B570" s="116" t="s">
        <v>661</v>
      </c>
      <c r="C570" s="116" t="s">
        <v>660</v>
      </c>
    </row>
    <row r="571" spans="1:3" ht="15" hidden="1" customHeight="1" x14ac:dyDescent="0.25">
      <c r="A571" s="112">
        <v>681</v>
      </c>
      <c r="B571" s="117" t="s">
        <v>659</v>
      </c>
      <c r="C571" s="117" t="s">
        <v>657</v>
      </c>
    </row>
    <row r="572" spans="1:3" ht="15" hidden="1" customHeight="1" x14ac:dyDescent="0.25">
      <c r="A572" s="112">
        <v>682</v>
      </c>
      <c r="B572" s="116" t="s">
        <v>658</v>
      </c>
      <c r="C572" s="116" t="s">
        <v>657</v>
      </c>
    </row>
    <row r="573" spans="1:3" ht="15" hidden="1" customHeight="1" x14ac:dyDescent="0.25">
      <c r="A573" s="112">
        <v>683</v>
      </c>
      <c r="B573" s="117" t="s">
        <v>656</v>
      </c>
      <c r="C573" s="117" t="s">
        <v>654</v>
      </c>
    </row>
    <row r="574" spans="1:3" ht="15" hidden="1" customHeight="1" x14ac:dyDescent="0.25">
      <c r="A574" s="112">
        <v>684</v>
      </c>
      <c r="B574" s="116" t="s">
        <v>655</v>
      </c>
      <c r="C574" s="116" t="s">
        <v>654</v>
      </c>
    </row>
    <row r="575" spans="1:3" ht="15" hidden="1" customHeight="1" x14ac:dyDescent="0.25">
      <c r="A575" s="112">
        <v>685</v>
      </c>
      <c r="B575" s="117" t="s">
        <v>653</v>
      </c>
      <c r="C575" s="117" t="s">
        <v>651</v>
      </c>
    </row>
    <row r="576" spans="1:3" ht="15" hidden="1" customHeight="1" x14ac:dyDescent="0.25">
      <c r="A576" s="112">
        <v>686</v>
      </c>
      <c r="B576" s="116" t="s">
        <v>652</v>
      </c>
      <c r="C576" s="116" t="s">
        <v>651</v>
      </c>
    </row>
    <row r="577" spans="1:3" ht="15" hidden="1" customHeight="1" x14ac:dyDescent="0.25">
      <c r="A577" s="112">
        <v>687</v>
      </c>
      <c r="B577" s="118" t="s">
        <v>650</v>
      </c>
      <c r="C577" s="118" t="s">
        <v>649</v>
      </c>
    </row>
    <row r="578" spans="1:3" ht="15" hidden="1" customHeight="1" x14ac:dyDescent="0.25">
      <c r="A578" s="112">
        <v>688</v>
      </c>
      <c r="B578" s="117" t="s">
        <v>648</v>
      </c>
      <c r="C578" s="117" t="s">
        <v>646</v>
      </c>
    </row>
    <row r="579" spans="1:3" ht="15" hidden="1" customHeight="1" x14ac:dyDescent="0.25">
      <c r="A579" s="112">
        <v>689</v>
      </c>
      <c r="B579" s="116" t="s">
        <v>647</v>
      </c>
      <c r="C579" s="116" t="s">
        <v>646</v>
      </c>
    </row>
    <row r="580" spans="1:3" ht="15" hidden="1" customHeight="1" x14ac:dyDescent="0.25">
      <c r="A580" s="112">
        <v>690</v>
      </c>
      <c r="B580" s="117" t="s">
        <v>645</v>
      </c>
      <c r="C580" s="117" t="s">
        <v>643</v>
      </c>
    </row>
    <row r="581" spans="1:3" ht="15" hidden="1" customHeight="1" x14ac:dyDescent="0.25">
      <c r="A581" s="112">
        <v>691</v>
      </c>
      <c r="B581" s="116" t="s">
        <v>644</v>
      </c>
      <c r="C581" s="116" t="s">
        <v>643</v>
      </c>
    </row>
    <row r="582" spans="1:3" ht="15" hidden="1" customHeight="1" x14ac:dyDescent="0.25">
      <c r="A582" s="112">
        <v>692</v>
      </c>
      <c r="B582" s="117" t="s">
        <v>642</v>
      </c>
      <c r="C582" s="117" t="s">
        <v>641</v>
      </c>
    </row>
    <row r="583" spans="1:3" ht="15" hidden="1" customHeight="1" x14ac:dyDescent="0.25">
      <c r="A583" s="112">
        <v>693</v>
      </c>
      <c r="B583" s="116" t="s">
        <v>640</v>
      </c>
      <c r="C583" s="116" t="s">
        <v>639</v>
      </c>
    </row>
    <row r="584" spans="1:3" ht="15" hidden="1" customHeight="1" x14ac:dyDescent="0.25">
      <c r="A584" s="112">
        <v>694</v>
      </c>
      <c r="B584" s="117" t="s">
        <v>638</v>
      </c>
      <c r="C584" s="117" t="s">
        <v>636</v>
      </c>
    </row>
    <row r="585" spans="1:3" ht="15" hidden="1" customHeight="1" x14ac:dyDescent="0.25">
      <c r="A585" s="112">
        <v>695</v>
      </c>
      <c r="B585" s="116" t="s">
        <v>637</v>
      </c>
      <c r="C585" s="116" t="s">
        <v>636</v>
      </c>
    </row>
    <row r="586" spans="1:3" ht="15" hidden="1" customHeight="1" x14ac:dyDescent="0.25">
      <c r="A586" s="112">
        <v>696</v>
      </c>
      <c r="B586" s="119"/>
      <c r="C586" s="119"/>
    </row>
    <row r="587" spans="1:3" ht="15" hidden="1" customHeight="1" x14ac:dyDescent="0.25">
      <c r="A587" s="112">
        <v>697</v>
      </c>
      <c r="B587" s="118" t="s">
        <v>635</v>
      </c>
      <c r="C587" s="118" t="s">
        <v>634</v>
      </c>
    </row>
    <row r="588" spans="1:3" ht="15" hidden="1" customHeight="1" x14ac:dyDescent="0.25">
      <c r="A588" s="112">
        <v>698</v>
      </c>
      <c r="B588" s="117" t="s">
        <v>633</v>
      </c>
      <c r="C588" s="117" t="s">
        <v>632</v>
      </c>
    </row>
    <row r="589" spans="1:3" ht="15" hidden="1" customHeight="1" x14ac:dyDescent="0.25">
      <c r="A589" s="112">
        <v>699</v>
      </c>
      <c r="B589" s="116" t="s">
        <v>631</v>
      </c>
      <c r="C589" s="116" t="s">
        <v>630</v>
      </c>
    </row>
    <row r="590" spans="1:3" ht="15" hidden="1" customHeight="1" x14ac:dyDescent="0.25">
      <c r="A590" s="112">
        <v>700</v>
      </c>
      <c r="B590" s="117" t="s">
        <v>629</v>
      </c>
      <c r="C590" s="117" t="s">
        <v>627</v>
      </c>
    </row>
    <row r="591" spans="1:3" ht="15" hidden="1" customHeight="1" x14ac:dyDescent="0.25">
      <c r="A591" s="112">
        <v>701</v>
      </c>
      <c r="B591" s="116" t="s">
        <v>628</v>
      </c>
      <c r="C591" s="116" t="s">
        <v>627</v>
      </c>
    </row>
    <row r="592" spans="1:3" ht="15" hidden="1" customHeight="1" x14ac:dyDescent="0.25">
      <c r="A592" s="112">
        <v>702</v>
      </c>
      <c r="B592" s="117" t="s">
        <v>626</v>
      </c>
      <c r="C592" s="117" t="s">
        <v>624</v>
      </c>
    </row>
    <row r="593" spans="1:4" ht="15" hidden="1" customHeight="1" x14ac:dyDescent="0.25">
      <c r="A593" s="112">
        <v>703</v>
      </c>
      <c r="B593" s="116" t="s">
        <v>625</v>
      </c>
      <c r="C593" s="116" t="s">
        <v>624</v>
      </c>
    </row>
    <row r="594" spans="1:4" ht="15" hidden="1" customHeight="1" x14ac:dyDescent="0.25">
      <c r="A594" s="112">
        <v>704</v>
      </c>
      <c r="B594" s="117" t="s">
        <v>623</v>
      </c>
      <c r="C594" s="117" t="s">
        <v>621</v>
      </c>
    </row>
    <row r="595" spans="1:4" ht="15" hidden="1" customHeight="1" x14ac:dyDescent="0.25">
      <c r="A595" s="112">
        <v>705</v>
      </c>
      <c r="B595" s="116" t="s">
        <v>622</v>
      </c>
      <c r="C595" s="116" t="s">
        <v>621</v>
      </c>
    </row>
    <row r="596" spans="1:4" ht="15" hidden="1" customHeight="1" x14ac:dyDescent="0.25">
      <c r="A596" s="112">
        <v>706</v>
      </c>
      <c r="B596" s="117" t="s">
        <v>620</v>
      </c>
      <c r="C596" s="117" t="s">
        <v>618</v>
      </c>
    </row>
    <row r="597" spans="1:4" ht="15" hidden="1" customHeight="1" x14ac:dyDescent="0.25">
      <c r="A597" s="112">
        <v>707</v>
      </c>
      <c r="B597" s="116" t="s">
        <v>619</v>
      </c>
      <c r="C597" s="116" t="s">
        <v>618</v>
      </c>
    </row>
    <row r="598" spans="1:4" ht="15" hidden="1" customHeight="1" x14ac:dyDescent="0.25">
      <c r="A598" s="112">
        <v>708</v>
      </c>
      <c r="B598" s="117" t="s">
        <v>617</v>
      </c>
      <c r="C598" s="117" t="s">
        <v>615</v>
      </c>
    </row>
    <row r="599" spans="1:4" ht="15" hidden="1" customHeight="1" x14ac:dyDescent="0.25">
      <c r="A599" s="112">
        <v>709</v>
      </c>
      <c r="B599" s="116" t="s">
        <v>616</v>
      </c>
      <c r="C599" s="116" t="s">
        <v>615</v>
      </c>
    </row>
    <row r="600" spans="1:4" ht="15" hidden="1" customHeight="1" x14ac:dyDescent="0.25">
      <c r="A600" s="112">
        <v>710</v>
      </c>
      <c r="B600" s="117" t="s">
        <v>614</v>
      </c>
      <c r="C600" s="117" t="s">
        <v>613</v>
      </c>
    </row>
    <row r="601" spans="1:4" ht="15" hidden="1" customHeight="1" x14ac:dyDescent="0.25">
      <c r="A601" s="112">
        <v>711</v>
      </c>
      <c r="B601" s="116" t="s">
        <v>612</v>
      </c>
      <c r="C601" s="116" t="s">
        <v>611</v>
      </c>
    </row>
    <row r="602" spans="1:4" ht="15" hidden="1" customHeight="1" x14ac:dyDescent="0.25">
      <c r="A602" s="112">
        <v>712</v>
      </c>
      <c r="B602" s="117" t="s">
        <v>610</v>
      </c>
      <c r="C602" s="117" t="s">
        <v>608</v>
      </c>
    </row>
    <row r="603" spans="1:4" ht="15" hidden="1" customHeight="1" x14ac:dyDescent="0.25">
      <c r="A603" s="112">
        <v>713</v>
      </c>
      <c r="B603" s="116" t="s">
        <v>609</v>
      </c>
      <c r="C603" s="116" t="s">
        <v>608</v>
      </c>
    </row>
    <row r="604" spans="1:4" ht="15" hidden="1" customHeight="1" x14ac:dyDescent="0.25">
      <c r="A604" s="112">
        <v>714</v>
      </c>
      <c r="B604" s="117" t="s">
        <v>607</v>
      </c>
      <c r="C604" s="117" t="s">
        <v>605</v>
      </c>
    </row>
    <row r="605" spans="1:4" ht="15" hidden="1" customHeight="1" x14ac:dyDescent="0.25">
      <c r="A605" s="112">
        <v>715</v>
      </c>
      <c r="B605" s="116" t="s">
        <v>606</v>
      </c>
      <c r="C605" s="116" t="s">
        <v>605</v>
      </c>
    </row>
    <row r="606" spans="1:4" ht="15.75" customHeight="1" x14ac:dyDescent="0.25">
      <c r="A606" s="112">
        <v>942</v>
      </c>
      <c r="B606" s="115" t="s">
        <v>572</v>
      </c>
      <c r="D606" s="114">
        <f>+D547+D514+D502+D493+D484+D456+D449+D448+D446+D442+D441+D440+D439+D437+D436+D435+D434+D433+D428+D427+D419+D413+D407+D391+D388+D387+D386+D384+D383+D378+D376+D375+D374+D373+D371+D368+D366+D354+D344+D341+D340+D339+D338+D337+D336+D335+D334+D333+D326+D321+D319+D314+D312+D309+D305+D298+D297+D295+D290+D287+D277+D271+D269+D265+D256+D252+D250+D249+D247+D245+D244+D241+D239+D237+D226+D220+D218+D217+D211+D202+D201+D198+D197+D191+D190+D187+D178+D175+D173+D171+D165+D162+D139+D138+D133+D132+D131+D124+D121+D118+D116+D115+D114+D106+D105+D104+D98+D94+D93+D92+D89+D79+D78+D71+D67+D66+D63+D56+D54+D49+D37+D33+D31+D30+D27+D22+D20+D19+D12+D11</f>
        <v>470483752</v>
      </c>
    </row>
    <row r="608" spans="1:4" ht="15" customHeight="1" x14ac:dyDescent="0.25">
      <c r="D608" s="113"/>
    </row>
  </sheetData>
  <autoFilter ref="A3:C606" xr:uid="{00000000-0001-0000-0500-000000000000}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FARMACIA</vt:lpstr>
      <vt:lpstr>PAAACS</vt:lpstr>
      <vt:lpstr>PAAACSRECMAT</vt:lpstr>
      <vt:lpstr>PAAACSCONCENTRADO</vt:lpstr>
      <vt:lpstr>PROYECCION (2)</vt:lpstr>
      <vt:lpstr>FARMACIA!Área_de_impresión</vt:lpstr>
      <vt:lpstr>PAAACS!Área_de_impresión</vt:lpstr>
      <vt:lpstr>PAAACSCONCENTRADO!Área_de_impresión</vt:lpstr>
      <vt:lpstr>PAAACSRECMAT!Área_de_impresión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Soporte_Farmacia</dc:creator>
  <cp:lastModifiedBy>sistemas</cp:lastModifiedBy>
  <cp:lastPrinted>2024-11-27T19:33:04Z</cp:lastPrinted>
  <dcterms:created xsi:type="dcterms:W3CDTF">2021-10-01T02:17:08Z</dcterms:created>
  <dcterms:modified xsi:type="dcterms:W3CDTF">2024-11-27T19:35:02Z</dcterms:modified>
</cp:coreProperties>
</file>